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4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sbibae-my.sharepoint.com/personal/franciely_barbosa_einstein_br/Documents/"/>
    </mc:Choice>
  </mc:AlternateContent>
  <xr:revisionPtr revIDLastSave="0" documentId="8_{EF8E3327-C5DB-4407-ACCE-0094F6094187}" xr6:coauthVersionLast="47" xr6:coauthVersionMax="47" xr10:uidLastSave="{00000000-0000-0000-0000-000000000000}"/>
  <bookViews>
    <workbookView minimized="1" xWindow="1725" yWindow="1560" windowWidth="18000" windowHeight="9360" tabRatio="500" xr2:uid="{00000000-000D-0000-FFFF-FFFF00000000}"/>
  </bookViews>
  <sheets>
    <sheet name="setembro-2025" sheetId="1" r:id="rId1"/>
    <sheet name="Planilha1" sheetId="2" r:id="rId2"/>
  </sheets>
  <definedNames>
    <definedName name="_xlnm.Print_Area" localSheetId="0">'setembro-2025'!$A$1:$B$151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27" i="1" l="1"/>
  <c r="B121" i="1"/>
  <c r="B120" i="1"/>
  <c r="B81" i="1"/>
  <c r="B115" i="1"/>
  <c r="B110" i="1" s="1"/>
  <c r="B109" i="1"/>
  <c r="B104" i="1"/>
  <c r="B103" i="1"/>
  <c r="B59" i="1"/>
  <c r="B37" i="1"/>
  <c r="B36" i="1" s="1"/>
  <c r="B42" i="1"/>
  <c r="B22" i="1"/>
  <c r="B28" i="1"/>
  <c r="B45" i="1"/>
  <c r="B80" i="1" l="1"/>
  <c r="B133" i="1" s="1"/>
  <c r="B34" i="1"/>
  <c r="B74" i="1"/>
  <c r="B69" i="1"/>
  <c r="B77" i="1" l="1"/>
  <c r="B76" i="1"/>
  <c r="B68" i="1"/>
  <c r="B41" i="1"/>
  <c r="B119" i="1"/>
  <c r="B116" i="1" l="1"/>
  <c r="B20" i="1"/>
  <c r="B43" i="1"/>
  <c r="B57" i="1" s="1"/>
  <c r="B35" i="1" l="1"/>
  <c r="B64" i="1"/>
  <c r="B66" i="1" l="1"/>
  <c r="B79" i="1" l="1"/>
  <c r="B67" i="1"/>
  <c r="B58" i="1"/>
  <c r="B7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tc={4BACFCBC-2E3F-41A4-9B04-911E588C2BCA}</author>
  </authors>
  <commentList>
    <comment ref="B133" authorId="0" shapeId="0" xr:uid="{4BACFCBC-2E3F-41A4-9B04-911E588C2BCA}">
      <text>
        <t>[Threaded comment]
Your version of Excel allows you to read this threaded comment; however, any edits to it will get removed if the file is opened in a newer version of Excel. Learn more: https://go.microsoft.com/fwlink/?linkid=870924
Comment:
    Retirada a soma da linha B115 pois a soma esta sendo considerada na somatória B80</t>
      </text>
    </comment>
  </commentList>
</comments>
</file>

<file path=xl/sharedStrings.xml><?xml version="1.0" encoding="utf-8"?>
<sst xmlns="http://schemas.openxmlformats.org/spreadsheetml/2006/main" count="143" uniqueCount="143">
  <si>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</si>
  <si>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</si>
  <si>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SECRETARIA DE ESTADO DA SAÚDE - GOIAS</t>
  </si>
  <si>
    <t>CNPJ:  02.529.964/0001-57</t>
  </si>
  <si>
    <t>NOME DA ORGANIZAÇÃO SOCIAL/CONTRATADA: SOCIEDADE BENEF. ISRAELITA BRAS. HOSPITAL ALBERT EISNTEIN</t>
  </si>
  <si>
    <t>CNPJ: 60.765.823/0090-05</t>
  </si>
  <si>
    <t xml:space="preserve">NOME DA UNIDADE GERIDA: HOSPITAL ESTADUAL DE URGÊNCIAS DE GOIÁS - DR. VALDEMIRO CRUZ </t>
  </si>
  <si>
    <t xml:space="preserve">CNPJ: </t>
  </si>
  <si>
    <t xml:space="preserve">CONTRATO DE GESTÃO/ADITIVO Nº:   097/2024 SES/GO  - 1º Termo Aditivo do Termo de Colaboração           </t>
  </si>
  <si>
    <t>VIGÊNCIA DO CONTRATO DE GESTÃO:      INÍCIO 07/08/2024      E      TÉRMINO  04/12/2027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</si>
  <si>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</si>
  <si>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</si>
  <si>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</si>
  <si>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Competência: 09/2025</t>
  </si>
  <si>
    <t>Em Reais</t>
  </si>
  <si>
    <t xml:space="preserve">1. SALDO BANCÁRIO ANTERIOR  </t>
  </si>
  <si>
    <t>1.1 Caixa</t>
  </si>
  <si>
    <t xml:space="preserve">1.2 Banco conta movimento </t>
  </si>
  <si>
    <t>1.2.1 CEF AG. 0012 C/C 577620282-1 CUSTEIO</t>
  </si>
  <si>
    <t>1.2.2 SAFRA AG. 0115 C/C 256485-1</t>
  </si>
  <si>
    <t>1.2.3 BRADESCO AG. 2372 C/C 39068-2</t>
  </si>
  <si>
    <t>1.2.4 CEF AG. 0012 C/C 580134407-8 INVESTIMENTO</t>
  </si>
  <si>
    <t>1.2.5 CEF AG. 0012 C/C 580134418-3 RESCISÓRIO</t>
  </si>
  <si>
    <t xml:space="preserve">1.3 Aplicações financeiras  </t>
  </si>
  <si>
    <t>1.3.1 CEF AG. 0012 C/C 577620282-1 APL CUSTEIO</t>
  </si>
  <si>
    <t xml:space="preserve">1.3.2 SAFRA AG. 0115 C/C 256485-1 APLICAÇÃO </t>
  </si>
  <si>
    <t>1.3.3 CEF AG. 0012 C/C 580134418-3 FUNDO RESCISÓRIO</t>
  </si>
  <si>
    <t>1.3.4 CEF AG. 0012 C/C 580134407-8 INVESTIMENTO</t>
  </si>
  <si>
    <t>1.3.5 BRADESCO AG. 2372 C/C 39068-2 APL CUSTEIO</t>
  </si>
  <si>
    <t>SALDO ANTERIOR (1= 1 .1+ 1.2 + 1.3)</t>
  </si>
  <si>
    <t>2.ENTRADAS DE RECURSOS FINANCEIROS</t>
  </si>
  <si>
    <t>2.1 Repasse - CUSTEIO</t>
  </si>
  <si>
    <t>2.1.1 Repasse - CEF AG. 0012 C/C 577620282-1 CUSTEIO</t>
  </si>
  <si>
    <t>2.1.2 Repasse - Piso de Enfermagem</t>
  </si>
  <si>
    <t>2.1.3 Repasse - Residência Médica</t>
  </si>
  <si>
    <t>2.1.4 Repasse - Organização de Procura de Orgãos - OPO</t>
  </si>
  <si>
    <t>2.2 Repasse - C/C - INVESTIMENTO</t>
  </si>
  <si>
    <t>2.2.1 Repasse - CEF AG. 0012 C/C 580134407-8</t>
  </si>
  <si>
    <t>2.3 Repasse -  C/C - RESCISÓRIO</t>
  </si>
  <si>
    <t>2.3.1 CEF AG. 0012 C/C 580134418-3 RESCISÓRIO</t>
  </si>
  <si>
    <t>2.4 RENDIMENTO SOBRE APLICAÇÕES FINANCEIRAS</t>
  </si>
  <si>
    <t xml:space="preserve">2.4.1 Rendimento sobre Aplicação Financeiras - BRADESCO AG. 2372 C/C 39068-2 - CUSTEIO </t>
  </si>
  <si>
    <t>2.4.2 Rendimento sobre Aplicação Financeiras - CEF AG. 0012 C/C 577620282-1 CUSTEIO</t>
  </si>
  <si>
    <t xml:space="preserve">2.4.3 Rendimento sobre Aplicação Financeiras - CEF AG. 0012  C/C 580134407-8 - INVESTIMENTO </t>
  </si>
  <si>
    <t>2.4.4 Rendimento sobre Aplicação Financeiras - SAFRA AG. 0115  C/C 256485-1 CUSTEIO</t>
  </si>
  <si>
    <t>2.4.5 Rendimento sobre Aplicação Financeiras - CEF AG 0012 C/C   580134418-3 RESCISÓRIA</t>
  </si>
  <si>
    <t>2.4.6 Rendimento sobre Aplicação Financeiras - CEF AG 0012 C/C 580134418-3 DOAÇÃO</t>
  </si>
  <si>
    <t>2.5 Outras entradas: RECUPERAÇÃO DE DESPESAS</t>
  </si>
  <si>
    <t>2.6 Aporte para Caixa</t>
  </si>
  <si>
    <t>2.7 Devolução do Saldo de Caixa</t>
  </si>
  <si>
    <t xml:space="preserve">2.8 Reembolso de Despesas </t>
  </si>
  <si>
    <t>2.9 Receitas Não Governamentais (Doações, Vendas Aluguéis e Outros )</t>
  </si>
  <si>
    <t>SUBTOTAL  DE ENTRADAS (2= 2.1+2.2+2.3+2.4+2.5+2.6+2.7+2.8+2.9)</t>
  </si>
  <si>
    <t>3. RESGATE APLICAÇÃO FINANCEIRA</t>
  </si>
  <si>
    <t>3.1 TOTAL RESGATE APLICAÇÃO FINANCEIRA CUSTEIO</t>
  </si>
  <si>
    <t>3.1.1 Resgate Aplicação - CEF AG. 0012 C/C 577620282-1 CUSTEIO</t>
  </si>
  <si>
    <t>3.1.2 Resgate Aplicação - SAFRA AG. 0115  C/C 256485-1 CUSTEIO</t>
  </si>
  <si>
    <t>3.1.3 Resgate Aplicação - CEF AG 0012  C/C 580134418-3 RESCISÓRIO</t>
  </si>
  <si>
    <t>3.1.4 Resgate Aplicação - CEF AG 0012  C/C 577620282-1 DOAÇÃO</t>
  </si>
  <si>
    <t>3.2 TOTAL RESGATE APLICAÇÃO FINANCEIRA INVESTIMENTO</t>
  </si>
  <si>
    <t xml:space="preserve">3.2.1 Resgate Aplicação - CEF AG. 0012  C/C 580134407-8 - INVESTIMENTO </t>
  </si>
  <si>
    <t>TOTAL DOS RESGATES (3= 3.1 + 3.2.1)</t>
  </si>
  <si>
    <t>TOTAL DAS ENTRADAS (2+3)</t>
  </si>
  <si>
    <t xml:space="preserve">4. APLICAÇÃO FINANCEIRA </t>
  </si>
  <si>
    <t>4.1 TOTAL APLICAÇÃO FINANCEIRA - CUSTEIO</t>
  </si>
  <si>
    <t>4.1.1 Aplicação Financeira - BRADESCO AG. 2372 C/C 39068-2 - APLICAÇÃO</t>
  </si>
  <si>
    <t>4.1.2 Aplicação Financeira - CEF AG. 0012 C/C 577620282-1  - APLICAÇÃO</t>
  </si>
  <si>
    <t>4.1.3 Aplicação Financeira - CEF AG 0012  C/C 580134418-3 RESCISÓRIO</t>
  </si>
  <si>
    <t>4.1.4 Aplicação Financeira - CEF AG 0012  C/C 580134418-3 DOAÇÃO</t>
  </si>
  <si>
    <t>4.2 TOTAL APLICAÇÃO FINANCEIRA- INVESTIMENTO</t>
  </si>
  <si>
    <t>4.2.1 Aplicação Financeira - CEF AG. 0012 C/C 580134407-8 INVESTIMENTO</t>
  </si>
  <si>
    <t>4.3 TOTAL DAS APLICAÇÕES FINANCEIRAS (4= 4.1+4.2.1)</t>
  </si>
  <si>
    <t>4.3.1 Entrada Conta Aplicação Financeira (+)</t>
  </si>
  <si>
    <t>4.3.2 Saida Conta Aplicação Financeira ref. Resgate em Conta  (-)</t>
  </si>
  <si>
    <t xml:space="preserve">Movimentação Financeira em Conta Aplicação 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</si>
  <si>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</si>
  <si>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</si>
  <si>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</si>
  <si>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</si>
  <si>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</si>
  <si>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Tributos: Impostos,Taxas e Contribuições</t>
  </si>
  <si>
    <t>5.1.5 Outros Fornecedores</t>
  </si>
  <si>
    <t xml:space="preserve">5.1.6 Investimentos </t>
  </si>
  <si>
    <t>5.1.7 Encargos Sobre folha de Pagamento</t>
  </si>
  <si>
    <t>5.1.8 Encargos Sobre Rescisão Trabalhista</t>
  </si>
  <si>
    <t>5.1.9 Outros: Recibo de Pagamento a Autônomo</t>
  </si>
  <si>
    <t>5.1.10 Concessionárias (Água, Luz e telefonia)</t>
  </si>
  <si>
    <t>5.1.11 Rescisões trabalhistas</t>
  </si>
  <si>
    <t>5.1.12 Diárias</t>
  </si>
  <si>
    <t>5.1.13 Pensão Alimenticia</t>
  </si>
  <si>
    <t>5.1.14 Adiantamento</t>
  </si>
  <si>
    <t>5.1.15 Despesas com Viagens</t>
  </si>
  <si>
    <t>5.1.16 Despesas com Vale Transporte</t>
  </si>
  <si>
    <t>5.1.17 Despesas Bancárias</t>
  </si>
  <si>
    <t>5.1.18 Custas Processuais</t>
  </si>
  <si>
    <t xml:space="preserve">5.1.19 Reembolso de Despesas (-) </t>
  </si>
  <si>
    <t xml:space="preserve">5.1.20 Reembolso de Rateio (-) </t>
  </si>
  <si>
    <t>5.1.21 Vale Transporte</t>
  </si>
  <si>
    <t>TOTAL DE PAGAMENTOS - CUSTEIO (5= SOMA 5.1.1 á 5.1.21)</t>
  </si>
  <si>
    <t>6. TRANSFERÊNCIAS</t>
  </si>
  <si>
    <t>6.1 Transferências para Conta Aplicação</t>
  </si>
  <si>
    <t>6.2. Aporte para Caixa (-)</t>
  </si>
  <si>
    <t>6.3. Devolução do Saldo de Caixa (-)</t>
  </si>
  <si>
    <t>6.4. Bloqueio Judicial (-)</t>
  </si>
  <si>
    <t>TOTAL TRANSFERÊNCIAS (6=6.1+6.2+6.3)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</si>
  <si>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</si>
  <si>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</si>
  <si>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</si>
  <si>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</si>
  <si>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7.4 Outros</t>
  </si>
  <si>
    <t>TOTAL DE PAGAMENTOS - INVESTIMENTO (7= 7.1 + 7.2 + 7.3 + 7.4)</t>
  </si>
  <si>
    <t>8.VALORES DEVOLVIDOS À CONTRATANTE</t>
  </si>
  <si>
    <t xml:space="preserve">8.1 Valores Devolvidos à Contratante - CUSTEIO </t>
  </si>
  <si>
    <t>8.2 Valores Devolvidos à Contratante - INVESTIMENTO</t>
  </si>
  <si>
    <t>TOTAL VALORES DEVOLVIDOS (8= 8.1 + 8.2)</t>
  </si>
  <si>
    <t>9.SALDO BANCÁRIO FINAL EM 31/09/2025</t>
  </si>
  <si>
    <t xml:space="preserve">9.2 Banco conta movimento </t>
  </si>
  <si>
    <t>9.2.1 CEF AG. 0012 C/C 577620282-1 CUSTEIO</t>
  </si>
  <si>
    <t xml:space="preserve">9.2.2 CEF  CEF AG. 0012 C/C 580134407-8 INVESTIMENTO </t>
  </si>
  <si>
    <t xml:space="preserve">9.2.3 SAFRA AG. 0115 C/C 256485-1 CUSTEIO </t>
  </si>
  <si>
    <t>9.2.4 BRADESCO AG. 2372-8 C/C 39068-2 CUSTEIO</t>
  </si>
  <si>
    <t>9.2.5 CEF AG. 0012 C/C 580134418-3 - RESCISÓRIO</t>
  </si>
  <si>
    <t>9.3 Aplicações financeiras</t>
  </si>
  <si>
    <t>9.3.1 CEF AG. 0012 C/C 577620282-1 APL CUSTEIO</t>
  </si>
  <si>
    <t>9.3.2 CEF AG. 0012 C/C 580134407-8 INVESTIMENTO</t>
  </si>
  <si>
    <t xml:space="preserve">9.3.3 SAFRA AG. 0115 C/C 256485-1 APLICAÇÃO </t>
  </si>
  <si>
    <t>9.3.4 CEF AG 0012 C/C 000580134418-3 APL RESCISÓRIO</t>
  </si>
  <si>
    <t>9.3.5 CEF AG. 0012 C/C 577520282-1 R D APL CUSTEIO</t>
  </si>
  <si>
    <t xml:space="preserve">SALDO BANCÁRIO FINAL : 9= (1+2)-(4.2.3+5+6.2+6.3+6.4) </t>
  </si>
  <si>
    <t>Fonte: Extratos bancários e Balancete Contábil.</t>
  </si>
  <si>
    <t>10.INFORMAÇÕES COMPLEMENTARES - GLOSAS</t>
  </si>
  <si>
    <t>10.1 Glosa - servidores cedidos</t>
  </si>
  <si>
    <t>10.2 Glosa - não cumprimento das metas</t>
  </si>
  <si>
    <t>10.3 Glosa - outras (discriminar)</t>
  </si>
  <si>
    <t>TOTAL DAS GLOSAS</t>
  </si>
  <si>
    <t xml:space="preserve">11.Nota Explicativa:   </t>
  </si>
  <si>
    <t xml:space="preserve">Assinatura do Resposável pela Area financeira (obrigatória): </t>
  </si>
  <si>
    <t>Goiânia, 06 de outubro de 2025.</t>
  </si>
  <si>
    <t>Danilo da Silva Lili</t>
  </si>
  <si>
    <t>Gerente Regional de Controladoria - Controladoria Regional</t>
  </si>
  <si>
    <t>Formula</t>
  </si>
  <si>
    <t>(B34+B57)-(B80+B106+B107+B115+B108+B119)</t>
  </si>
  <si>
    <t>(B20+B35)-(B74+B80+B106+B107+B108)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</si>
</sst>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* #,##0.00_-;\-* #,##0.00_-;_-* \-??_-;_-@_-"/>
    <numFmt numFmtId="165" formatCode="&quot;R$&quot;\ #,##0.00"/>
  </numFmts>
  <fonts count="8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20"/>
      <color theme="1"/>
      <name val="Calibri"/>
      <family val="2"/>
    </font>
    <font>
      <b/>
      <sz val="11"/>
      <color theme="1"/>
      <name val="Calibri"/>
      <family val="2"/>
    </font>
    <font>
      <b/>
      <sz val="10.5"/>
      <color theme="1"/>
      <name val="Calibri"/>
      <family val="2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  <fill>
      <patternFill patternType="solid">
        <fgColor theme="0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BFBFB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2" borderId="6" xfId="0" applyFont="1" applyFill="1" applyBorder="1" applyAlignment="1">
      <alignment vertical="center"/>
    </xf>
    <xf numFmtId="4" fontId="2" fillId="2" borderId="8" xfId="0" applyNumberFormat="1" applyFont="1" applyFill="1" applyBorder="1" applyAlignment="1">
      <alignment horizontal="right"/>
    </xf>
    <xf numFmtId="0" fontId="2" fillId="2" borderId="6" xfId="0" applyFont="1" applyFill="1" applyBorder="1"/>
    <xf numFmtId="4" fontId="2" fillId="8" borderId="8" xfId="0" applyNumberFormat="1" applyFont="1" applyFill="1" applyBorder="1" applyAlignment="1">
      <alignment horizontal="right"/>
    </xf>
    <xf numFmtId="0" fontId="5" fillId="2" borderId="6" xfId="0" applyFont="1" applyFill="1" applyBorder="1"/>
    <xf numFmtId="17" fontId="5" fillId="2" borderId="8" xfId="0" applyNumberFormat="1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4" fontId="5" fillId="3" borderId="10" xfId="0" applyNumberFormat="1" applyFont="1" applyFill="1" applyBorder="1" applyAlignment="1">
      <alignment horizontal="right" vertical="center"/>
    </xf>
    <xf numFmtId="4" fontId="2" fillId="0" borderId="6" xfId="0" applyNumberFormat="1" applyFont="1" applyBorder="1" applyAlignment="1">
      <alignment vertical="center" shrinkToFit="1"/>
    </xf>
    <xf numFmtId="44" fontId="2" fillId="8" borderId="8" xfId="1" applyNumberFormat="1" applyFont="1" applyFill="1" applyBorder="1" applyAlignment="1" applyProtection="1">
      <alignment vertical="center"/>
    </xf>
    <xf numFmtId="0" fontId="5" fillId="3" borderId="6" xfId="0" applyFont="1" applyFill="1" applyBorder="1" applyAlignment="1">
      <alignment horizontal="left" vertical="center"/>
    </xf>
    <xf numFmtId="4" fontId="2" fillId="7" borderId="6" xfId="0" applyNumberFormat="1" applyFont="1" applyFill="1" applyBorder="1" applyAlignment="1">
      <alignment vertical="center" shrinkToFit="1"/>
    </xf>
    <xf numFmtId="0" fontId="5" fillId="2" borderId="6" xfId="0" applyFont="1" applyFill="1" applyBorder="1" applyAlignment="1">
      <alignment horizontal="left" vertical="center"/>
    </xf>
    <xf numFmtId="44" fontId="5" fillId="8" borderId="8" xfId="0" applyNumberFormat="1" applyFont="1" applyFill="1" applyBorder="1" applyAlignment="1">
      <alignment vertical="center"/>
    </xf>
    <xf numFmtId="44" fontId="2" fillId="0" borderId="0" xfId="0" applyNumberFormat="1" applyFont="1"/>
    <xf numFmtId="44" fontId="2" fillId="8" borderId="8" xfId="0" applyNumberFormat="1" applyFont="1" applyFill="1" applyBorder="1" applyAlignment="1">
      <alignment vertical="center"/>
    </xf>
    <xf numFmtId="0" fontId="5" fillId="8" borderId="6" xfId="0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center"/>
    </xf>
    <xf numFmtId="0" fontId="2" fillId="8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44" fontId="5" fillId="4" borderId="8" xfId="0" applyNumberFormat="1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44" fontId="5" fillId="8" borderId="8" xfId="1" applyNumberFormat="1" applyFont="1" applyFill="1" applyBorder="1" applyAlignment="1">
      <alignment vertical="center"/>
    </xf>
    <xf numFmtId="44" fontId="2" fillId="0" borderId="8" xfId="0" applyNumberFormat="1" applyFont="1" applyBorder="1" applyAlignment="1">
      <alignment vertical="center"/>
    </xf>
    <xf numFmtId="44" fontId="5" fillId="0" borderId="8" xfId="0" applyNumberFormat="1" applyFont="1" applyBorder="1" applyAlignment="1">
      <alignment vertical="center"/>
    </xf>
    <xf numFmtId="0" fontId="5" fillId="9" borderId="6" xfId="0" applyFont="1" applyFill="1" applyBorder="1" applyAlignment="1">
      <alignment vertical="center"/>
    </xf>
    <xf numFmtId="44" fontId="5" fillId="9" borderId="8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44" fontId="5" fillId="3" borderId="8" xfId="0" applyNumberFormat="1" applyFont="1" applyFill="1" applyBorder="1" applyAlignment="1">
      <alignment vertical="center"/>
    </xf>
    <xf numFmtId="0" fontId="5" fillId="8" borderId="6" xfId="0" applyFont="1" applyFill="1" applyBorder="1" applyAlignment="1">
      <alignment vertical="center"/>
    </xf>
    <xf numFmtId="44" fontId="2" fillId="8" borderId="8" xfId="2" applyFont="1" applyFill="1" applyBorder="1"/>
    <xf numFmtId="0" fontId="5" fillId="12" borderId="6" xfId="0" applyFont="1" applyFill="1" applyBorder="1" applyAlignment="1">
      <alignment vertical="center"/>
    </xf>
    <xf numFmtId="44" fontId="5" fillId="12" borderId="8" xfId="0" applyNumberFormat="1" applyFont="1" applyFill="1" applyBorder="1" applyAlignment="1">
      <alignment vertical="center"/>
    </xf>
    <xf numFmtId="44" fontId="2" fillId="8" borderId="8" xfId="2" applyFont="1" applyFill="1" applyBorder="1" applyAlignment="1" applyProtection="1">
      <alignment vertical="center"/>
    </xf>
    <xf numFmtId="44" fontId="5" fillId="12" borderId="8" xfId="0" applyNumberFormat="1" applyFont="1" applyFill="1" applyBorder="1" applyAlignment="1">
      <alignment horizontal="right"/>
    </xf>
    <xf numFmtId="44" fontId="5" fillId="2" borderId="8" xfId="0" applyNumberFormat="1" applyFont="1" applyFill="1" applyBorder="1" applyAlignment="1">
      <alignment vertical="center"/>
    </xf>
    <xf numFmtId="44" fontId="5" fillId="4" borderId="8" xfId="0" applyNumberFormat="1" applyFont="1" applyFill="1" applyBorder="1" applyAlignment="1">
      <alignment horizontal="right"/>
    </xf>
    <xf numFmtId="0" fontId="2" fillId="7" borderId="6" xfId="0" applyFont="1" applyFill="1" applyBorder="1" applyAlignment="1">
      <alignment vertical="center" wrapText="1"/>
    </xf>
    <xf numFmtId="0" fontId="2" fillId="2" borderId="0" xfId="0" applyFont="1" applyFill="1"/>
    <xf numFmtId="0" fontId="6" fillId="7" borderId="6" xfId="0" applyFont="1" applyFill="1" applyBorder="1" applyAlignment="1">
      <alignment vertical="center"/>
    </xf>
    <xf numFmtId="44" fontId="5" fillId="7" borderId="8" xfId="0" applyNumberFormat="1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44" fontId="5" fillId="6" borderId="8" xfId="0" applyNumberFormat="1" applyFont="1" applyFill="1" applyBorder="1" applyAlignment="1">
      <alignment vertical="center"/>
    </xf>
    <xf numFmtId="0" fontId="5" fillId="0" borderId="0" xfId="0" applyFont="1"/>
    <xf numFmtId="0" fontId="2" fillId="7" borderId="6" xfId="0" applyFont="1" applyFill="1" applyBorder="1" applyAlignment="1">
      <alignment vertical="center"/>
    </xf>
    <xf numFmtId="44" fontId="2" fillId="7" borderId="8" xfId="0" applyNumberFormat="1" applyFont="1" applyFill="1" applyBorder="1" applyAlignment="1">
      <alignment vertical="center"/>
    </xf>
    <xf numFmtId="0" fontId="5" fillId="7" borderId="6" xfId="0" applyFont="1" applyFill="1" applyBorder="1" applyAlignment="1">
      <alignment vertical="center"/>
    </xf>
    <xf numFmtId="44" fontId="5" fillId="3" borderId="11" xfId="0" applyNumberFormat="1" applyFont="1" applyFill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44" fontId="2" fillId="8" borderId="13" xfId="0" applyNumberFormat="1" applyFont="1" applyFill="1" applyBorder="1" applyAlignment="1">
      <alignment vertical="center"/>
    </xf>
    <xf numFmtId="44" fontId="2" fillId="8" borderId="10" xfId="0" applyNumberFormat="1" applyFont="1" applyFill="1" applyBorder="1" applyAlignment="1">
      <alignment horizontal="right"/>
    </xf>
    <xf numFmtId="0" fontId="5" fillId="11" borderId="6" xfId="0" applyFont="1" applyFill="1" applyBorder="1" applyAlignment="1">
      <alignment vertical="center"/>
    </xf>
    <xf numFmtId="44" fontId="5" fillId="11" borderId="11" xfId="0" applyNumberFormat="1" applyFont="1" applyFill="1" applyBorder="1" applyAlignment="1">
      <alignment horizontal="right"/>
    </xf>
    <xf numFmtId="4" fontId="5" fillId="8" borderId="6" xfId="0" applyNumberFormat="1" applyFont="1" applyFill="1" applyBorder="1" applyAlignment="1">
      <alignment vertical="center" shrinkToFit="1"/>
    </xf>
    <xf numFmtId="4" fontId="2" fillId="8" borderId="6" xfId="0" applyNumberFormat="1" applyFont="1" applyFill="1" applyBorder="1" applyAlignment="1">
      <alignment vertical="center" shrinkToFit="1"/>
    </xf>
    <xf numFmtId="4" fontId="2" fillId="8" borderId="14" xfId="0" applyNumberFormat="1" applyFont="1" applyFill="1" applyBorder="1" applyAlignment="1">
      <alignment vertical="center" shrinkToFit="1"/>
    </xf>
    <xf numFmtId="44" fontId="2" fillId="8" borderId="11" xfId="2" applyFont="1" applyFill="1" applyBorder="1" applyAlignment="1" applyProtection="1">
      <alignment vertical="center"/>
    </xf>
    <xf numFmtId="0" fontId="5" fillId="5" borderId="14" xfId="0" applyFont="1" applyFill="1" applyBorder="1" applyAlignment="1">
      <alignment vertical="center"/>
    </xf>
    <xf numFmtId="44" fontId="5" fillId="5" borderId="11" xfId="1" applyNumberFormat="1" applyFont="1" applyFill="1" applyBorder="1" applyAlignment="1">
      <alignment vertical="center"/>
    </xf>
    <xf numFmtId="0" fontId="2" fillId="11" borderId="15" xfId="0" applyFont="1" applyFill="1" applyBorder="1"/>
    <xf numFmtId="44" fontId="2" fillId="11" borderId="1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vertical="top"/>
    </xf>
    <xf numFmtId="44" fontId="2" fillId="4" borderId="10" xfId="0" applyNumberFormat="1" applyFont="1" applyFill="1" applyBorder="1" applyAlignment="1">
      <alignment vertical="top"/>
    </xf>
    <xf numFmtId="0" fontId="2" fillId="11" borderId="6" xfId="0" applyFont="1" applyFill="1" applyBorder="1" applyAlignment="1">
      <alignment vertical="top"/>
    </xf>
    <xf numFmtId="44" fontId="5" fillId="11" borderId="8" xfId="1" applyNumberFormat="1" applyFont="1" applyFill="1" applyBorder="1" applyAlignment="1" applyProtection="1">
      <alignment vertical="center"/>
    </xf>
    <xf numFmtId="0" fontId="5" fillId="4" borderId="16" xfId="0" applyFont="1" applyFill="1" applyBorder="1" applyAlignment="1">
      <alignment vertical="top"/>
    </xf>
    <xf numFmtId="44" fontId="5" fillId="4" borderId="17" xfId="1" applyNumberFormat="1" applyFont="1" applyFill="1" applyBorder="1" applyAlignment="1" applyProtection="1">
      <alignment vertical="center"/>
    </xf>
    <xf numFmtId="0" fontId="5" fillId="13" borderId="9" xfId="0" applyFont="1" applyFill="1" applyBorder="1" applyAlignment="1">
      <alignment horizontal="left" vertical="center"/>
    </xf>
    <xf numFmtId="4" fontId="5" fillId="13" borderId="10" xfId="0" applyNumberFormat="1" applyFont="1" applyFill="1" applyBorder="1" applyAlignment="1">
      <alignment horizontal="right" vertical="center"/>
    </xf>
    <xf numFmtId="0" fontId="5" fillId="13" borderId="6" xfId="0" applyFont="1" applyFill="1" applyBorder="1" applyAlignment="1">
      <alignment horizontal="left" vertical="center"/>
    </xf>
    <xf numFmtId="44" fontId="5" fillId="13" borderId="8" xfId="0" applyNumberFormat="1" applyFont="1" applyFill="1" applyBorder="1" applyAlignment="1">
      <alignment horizontal="left" vertical="center"/>
    </xf>
    <xf numFmtId="14" fontId="2" fillId="0" borderId="0" xfId="0" applyNumberFormat="1" applyFont="1"/>
    <xf numFmtId="0" fontId="5" fillId="7" borderId="6" xfId="0" applyFont="1" applyFill="1" applyBorder="1" applyAlignment="1">
      <alignment vertical="center" wrapText="1"/>
    </xf>
    <xf numFmtId="4" fontId="0" fillId="0" borderId="0" xfId="0" applyNumberFormat="1"/>
    <xf numFmtId="44" fontId="2" fillId="0" borderId="8" xfId="1" applyNumberFormat="1" applyFont="1" applyBorder="1" applyAlignment="1" applyProtection="1">
      <alignment vertical="center"/>
    </xf>
    <xf numFmtId="44" fontId="5" fillId="0" borderId="8" xfId="1" applyNumberFormat="1" applyFont="1" applyBorder="1" applyAlignment="1">
      <alignment vertical="center"/>
    </xf>
    <xf numFmtId="44" fontId="5" fillId="0" borderId="8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3" fillId="10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left" wrapText="1"/>
    </xf>
    <xf numFmtId="0" fontId="2" fillId="8" borderId="0" xfId="0" applyFont="1" applyFill="1" applyAlignment="1">
      <alignment wrapText="1"/>
    </xf>
    <xf numFmtId="0" fontId="2" fillId="8" borderId="0" xfId="0" applyFont="1" applyFill="1" applyAlignment="1">
      <alignment horizontal="left"/>
    </xf>
    <xf numFmtId="0" fontId="2" fillId="8" borderId="0" xfId="0" applyFont="1" applyFill="1"/>
    <xf numFmtId="165" fontId="2" fillId="8" borderId="0" xfId="0" applyNumberFormat="1" applyFont="1" applyFill="1" applyAlignment="1">
      <alignment horizontal="left"/>
    </xf>
    <xf numFmtId="165" fontId="2" fillId="8" borderId="0" xfId="0" applyNumberFormat="1" applyFont="1" applyFill="1"/>
    <xf numFmtId="44" fontId="7" fillId="8" borderId="0" xfId="0" applyNumberFormat="1" applyFont="1" applyFill="1" applyAlignment="1">
      <alignment horizontal="left"/>
    </xf>
    <xf numFmtId="44" fontId="2" fillId="8" borderId="0" xfId="0" applyNumberFormat="1" applyFont="1" applyFill="1"/>
    <xf numFmtId="44" fontId="2" fillId="8" borderId="0" xfId="0" applyNumberFormat="1" applyFont="1" applyFill="1" applyAlignment="1">
      <alignment horizontal="left"/>
    </xf>
    <xf numFmtId="44" fontId="2" fillId="8" borderId="0" xfId="2" applyFont="1" applyFill="1" applyAlignment="1">
      <alignment horizontal="left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3800474</xdr:colOff>
      <xdr:row>0</xdr:row>
      <xdr:rowOff>85725</xdr:rowOff>
    </xdr:from>
    <xdr:to>
      <xdr:col>1</xdr:col>
      <xdr:colOff>3850004</xdr:colOff>
      <xdr:row>0</xdr:row>
      <xdr:rowOff>817245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0BFDDC-AE9C-736D-B672-1C1A35382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4" y="85725"/>
          <a:ext cx="5648325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uliane Silva Mello" id="{8AFF1159-F7BC-4D5E-AF9A-D3E38D158E6F}" userId="S::juliane.sm@einstein.br::a50680c0-2749-42ea-b422-3acb1c79770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33" dT="2025-10-06T19:03:23.87" personId="{8AFF1159-F7BC-4D5E-AF9A-D3E38D158E6F}" id="{4BACFCBC-2E3F-41A4-9B04-911E588C2BCA}">
    <text>Retirada a soma da linha B115 pois a soma esta sendo considerada na somatória B80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E152"/>
  <sheetViews>
    <sheetView showGridLines="0" tabSelected="1" topLeftCell="A30" zoomScaleNormal="100" zoomScaleSheetLayoutView="100" zoomScalePageLayoutView="70" workbookViewId="0">
      <selection activeCell="C1" sqref="C1:D1048576"/>
    </sheetView>
  </sheetViews>
  <sheetFormatPr defaultColWidth="41.7109375" defaultRowHeight="15"/>
  <cols>
    <col min="1" max="1" width="84.140625" style="2" customWidth="1"/>
    <col min="2" max="2" width="59.5703125" style="2" customWidth="1"/>
    <col min="3" max="3" width="16.5703125" style="99" bestFit="1" customWidth="1"/>
    <col min="4" max="4" width="15.28515625" style="100" customWidth="1"/>
    <col min="5" max="5" width="19.5703125" style="2" customWidth="1"/>
    <col min="6" max="16384" width="41.7109375" style="2"/>
  </cols>
  <sheetData>
    <row r="1" spans="1:4" s="1" customFormat="1" ht="69.75" customHeight="1">
      <c r="A1" s="83"/>
      <c r="B1" s="83"/>
      <c r="C1" s="97"/>
      <c r="D1" s="98"/>
    </row>
    <row r="2" spans="1:4" s="1" customFormat="1" ht="15" customHeight="1">
      <c r="A2" s="94" t="s">
        <v>0</v>
      </c>
      <c r="B2" s="94"/>
      <c r="C2" s="97"/>
      <c r="D2" s="98"/>
    </row>
    <row r="3" spans="1:4" s="1" customFormat="1" ht="15" customHeight="1">
      <c r="A3" s="94"/>
      <c r="B3" s="94"/>
      <c r="C3" s="97"/>
      <c r="D3" s="98"/>
    </row>
    <row r="4" spans="1:4" s="1" customFormat="1" ht="15" customHeight="1">
      <c r="A4" s="94"/>
      <c r="B4" s="94"/>
      <c r="C4" s="97"/>
      <c r="D4" s="98"/>
    </row>
    <row r="5" spans="1:4" ht="23.25" customHeight="1">
      <c r="A5" s="84" t="s">
        <v>1</v>
      </c>
      <c r="B5" s="85"/>
    </row>
    <row r="6" spans="1:4" ht="23.25" customHeight="1">
      <c r="A6" s="86"/>
      <c r="B6" s="87"/>
    </row>
    <row r="7" spans="1:4">
      <c r="A7" s="90" t="s">
        <v>2</v>
      </c>
      <c r="B7" s="91"/>
    </row>
    <row r="8" spans="1:4">
      <c r="A8" s="3" t="s">
        <v>3</v>
      </c>
      <c r="B8" s="4"/>
    </row>
    <row r="9" spans="1:4">
      <c r="A9" s="92" t="s">
        <v>4</v>
      </c>
      <c r="B9" s="93"/>
    </row>
    <row r="10" spans="1:4">
      <c r="A10" s="5" t="s">
        <v>5</v>
      </c>
      <c r="B10" s="4"/>
    </row>
    <row r="11" spans="1:4">
      <c r="A11" s="92" t="s">
        <v>6</v>
      </c>
      <c r="B11" s="93"/>
    </row>
    <row r="12" spans="1:4">
      <c r="A12" s="5" t="s">
        <v>7</v>
      </c>
      <c r="B12" s="4"/>
    </row>
    <row r="13" spans="1:4">
      <c r="A13" s="5" t="s">
        <v>8</v>
      </c>
      <c r="B13" s="4"/>
    </row>
    <row r="14" spans="1:4">
      <c r="A14" s="5" t="s">
        <v>9</v>
      </c>
      <c r="B14" s="4"/>
    </row>
    <row r="15" spans="1:4">
      <c r="A15" s="5" t="s">
        <v>10</v>
      </c>
      <c r="B15" s="6">
        <v>25594867.920000002</v>
      </c>
    </row>
    <row r="16" spans="1:4">
      <c r="A16" s="5" t="s">
        <v>11</v>
      </c>
      <c r="B16" s="4">
        <v>0</v>
      </c>
    </row>
    <row r="17" spans="1:2">
      <c r="A17" s="5"/>
      <c r="B17" s="4"/>
    </row>
    <row r="18" spans="1:2" ht="26.25">
      <c r="A18" s="95" t="s">
        <v>12</v>
      </c>
      <c r="B18" s="96"/>
    </row>
    <row r="19" spans="1:2" ht="14.25" customHeight="1">
      <c r="A19" s="7" t="s">
        <v>13</v>
      </c>
      <c r="B19" s="8" t="s">
        <v>14</v>
      </c>
    </row>
    <row r="20" spans="1:2">
      <c r="A20" s="9" t="s">
        <v>15</v>
      </c>
      <c r="B20" s="10">
        <f>B21+B22+B28</f>
        <v>52087581.359999992</v>
      </c>
    </row>
    <row r="21" spans="1:2">
      <c r="A21" s="73" t="s">
        <v>16</v>
      </c>
      <c r="B21" s="74">
        <v>0</v>
      </c>
    </row>
    <row r="22" spans="1:2">
      <c r="A22" s="73" t="s">
        <v>17</v>
      </c>
      <c r="B22" s="74">
        <f>SUM(B23:B27)</f>
        <v>1642286.51</v>
      </c>
    </row>
    <row r="23" spans="1:2">
      <c r="A23" s="60" t="s">
        <v>18</v>
      </c>
      <c r="B23" s="12">
        <v>1263350.83</v>
      </c>
    </row>
    <row r="24" spans="1:2">
      <c r="A24" s="60" t="s">
        <v>19</v>
      </c>
      <c r="B24" s="12">
        <v>302320.67</v>
      </c>
    </row>
    <row r="25" spans="1:2">
      <c r="A25" s="60" t="s">
        <v>20</v>
      </c>
      <c r="B25" s="12">
        <v>75756.570000000007</v>
      </c>
    </row>
    <row r="26" spans="1:2">
      <c r="A26" s="60" t="s">
        <v>21</v>
      </c>
      <c r="B26" s="12">
        <v>139.88</v>
      </c>
    </row>
    <row r="27" spans="1:2">
      <c r="A27" s="60" t="s">
        <v>22</v>
      </c>
      <c r="B27" s="12">
        <v>718.56</v>
      </c>
    </row>
    <row r="28" spans="1:2">
      <c r="A28" s="75" t="s">
        <v>23</v>
      </c>
      <c r="B28" s="76">
        <f>SUM(B29:B33)</f>
        <v>50445294.849999994</v>
      </c>
    </row>
    <row r="29" spans="1:2">
      <c r="A29" s="14" t="s">
        <v>24</v>
      </c>
      <c r="B29" s="12">
        <v>22574276.989999998</v>
      </c>
    </row>
    <row r="30" spans="1:2">
      <c r="A30" s="11" t="s">
        <v>25</v>
      </c>
      <c r="B30" s="12"/>
    </row>
    <row r="31" spans="1:2">
      <c r="A31" s="14" t="s">
        <v>26</v>
      </c>
      <c r="B31" s="12">
        <v>287503.64</v>
      </c>
    </row>
    <row r="32" spans="1:2">
      <c r="A32" s="14" t="s">
        <v>27</v>
      </c>
      <c r="B32" s="12">
        <v>27583514.219999999</v>
      </c>
    </row>
    <row r="33" spans="1:5">
      <c r="A33" s="14" t="s">
        <v>28</v>
      </c>
      <c r="B33" s="80">
        <v>0</v>
      </c>
    </row>
    <row r="34" spans="1:5">
      <c r="A34" s="15" t="s">
        <v>29</v>
      </c>
      <c r="B34" s="81">
        <f>(B21+B22+B28)</f>
        <v>52087581.359999992</v>
      </c>
    </row>
    <row r="35" spans="1:5">
      <c r="A35" s="75" t="s">
        <v>30</v>
      </c>
      <c r="B35" s="82">
        <f>B36+B41+B43+B45+B52+B54+B55+B56</f>
        <v>26654407.182999998</v>
      </c>
      <c r="C35" s="101"/>
      <c r="D35" s="102"/>
    </row>
    <row r="36" spans="1:5">
      <c r="A36" s="78" t="s">
        <v>31</v>
      </c>
      <c r="B36" s="30">
        <f>B37+B38+B39+B40</f>
        <v>25409824.629999999</v>
      </c>
      <c r="C36" s="103"/>
      <c r="D36" s="104"/>
      <c r="E36" s="77"/>
    </row>
    <row r="37" spans="1:5">
      <c r="A37" s="60" t="s">
        <v>32</v>
      </c>
      <c r="B37" s="29">
        <f>1630544.72+19018437.85+4272434.86+392823.69+1726.4</f>
        <v>25315967.52</v>
      </c>
      <c r="E37" s="77"/>
    </row>
    <row r="38" spans="1:5">
      <c r="A38" s="60" t="s">
        <v>33</v>
      </c>
      <c r="B38" s="29">
        <v>32389.61</v>
      </c>
      <c r="E38" s="77"/>
    </row>
    <row r="39" spans="1:5">
      <c r="A39" s="60" t="s">
        <v>34</v>
      </c>
      <c r="B39" s="29">
        <v>43217.46</v>
      </c>
      <c r="E39" s="77"/>
    </row>
    <row r="40" spans="1:5">
      <c r="A40" s="60" t="s">
        <v>35</v>
      </c>
      <c r="B40" s="29">
        <v>18250.04</v>
      </c>
      <c r="E40" s="77"/>
    </row>
    <row r="41" spans="1:5" ht="13.5" customHeight="1">
      <c r="A41" s="78" t="s">
        <v>36</v>
      </c>
      <c r="B41" s="30">
        <f>SUM(B42:B42)</f>
        <v>282400</v>
      </c>
      <c r="E41" s="77"/>
    </row>
    <row r="42" spans="1:5">
      <c r="A42" s="60" t="s">
        <v>37</v>
      </c>
      <c r="B42" s="29">
        <f>220000+21900+40500</f>
        <v>282400</v>
      </c>
      <c r="E42" s="77"/>
    </row>
    <row r="43" spans="1:5">
      <c r="A43" s="78" t="s">
        <v>38</v>
      </c>
      <c r="B43" s="30">
        <f>B44</f>
        <v>207176.31</v>
      </c>
      <c r="E43" s="77"/>
    </row>
    <row r="44" spans="1:5">
      <c r="A44" s="60" t="s">
        <v>39</v>
      </c>
      <c r="B44" s="29">
        <v>207176.31</v>
      </c>
      <c r="E44" s="77"/>
    </row>
    <row r="45" spans="1:5">
      <c r="A45" s="19" t="s">
        <v>40</v>
      </c>
      <c r="B45" s="30">
        <f>SUM(B46:B51)</f>
        <v>743627.19299999997</v>
      </c>
      <c r="C45" s="105"/>
      <c r="D45" s="104"/>
      <c r="E45" s="77"/>
    </row>
    <row r="46" spans="1:5">
      <c r="A46" s="20" t="s">
        <v>41</v>
      </c>
      <c r="B46" s="29">
        <v>164.47</v>
      </c>
      <c r="E46" s="77"/>
    </row>
    <row r="47" spans="1:5">
      <c r="A47" s="20" t="s">
        <v>42</v>
      </c>
      <c r="B47" s="29">
        <v>403381.86</v>
      </c>
      <c r="E47" s="77"/>
    </row>
    <row r="48" spans="1:5">
      <c r="A48" s="20" t="s">
        <v>43</v>
      </c>
      <c r="B48" s="29">
        <v>335021.27</v>
      </c>
    </row>
    <row r="49" spans="1:4">
      <c r="A49" s="20" t="s">
        <v>44</v>
      </c>
      <c r="B49" s="18">
        <v>0</v>
      </c>
    </row>
    <row r="50" spans="1:4">
      <c r="A50" s="21" t="s">
        <v>45</v>
      </c>
      <c r="B50" s="18">
        <v>2290.27</v>
      </c>
    </row>
    <row r="51" spans="1:4">
      <c r="A51" s="21" t="s">
        <v>46</v>
      </c>
      <c r="B51" s="18">
        <v>2769.3229999999999</v>
      </c>
    </row>
    <row r="52" spans="1:4">
      <c r="A52" s="52" t="s">
        <v>47</v>
      </c>
      <c r="B52" s="30">
        <v>4011</v>
      </c>
    </row>
    <row r="53" spans="1:4">
      <c r="A53" s="52" t="s">
        <v>48</v>
      </c>
      <c r="B53" s="16">
        <v>0</v>
      </c>
    </row>
    <row r="54" spans="1:4">
      <c r="A54" s="52" t="s">
        <v>49</v>
      </c>
      <c r="B54" s="30">
        <v>7365.35</v>
      </c>
    </row>
    <row r="55" spans="1:4">
      <c r="A55" s="52" t="s">
        <v>50</v>
      </c>
      <c r="B55" s="30">
        <v>2.7</v>
      </c>
    </row>
    <row r="56" spans="1:4">
      <c r="A56" s="78" t="s">
        <v>51</v>
      </c>
      <c r="B56" s="16">
        <v>0</v>
      </c>
    </row>
    <row r="57" spans="1:4">
      <c r="A57" s="52" t="s">
        <v>52</v>
      </c>
      <c r="B57" s="16">
        <f>SUM(B36+B41+B43+B45+B52+B53+B54+B55+B56)</f>
        <v>26654407.182999998</v>
      </c>
    </row>
    <row r="58" spans="1:4">
      <c r="A58" s="23" t="s">
        <v>53</v>
      </c>
      <c r="B58" s="24">
        <f>SUM(B59+B64)</f>
        <v>23500784.109999999</v>
      </c>
      <c r="D58" s="104"/>
    </row>
    <row r="59" spans="1:4">
      <c r="A59" s="25" t="s">
        <v>54</v>
      </c>
      <c r="B59" s="16">
        <f>SUM(B60:B62)</f>
        <v>23116784.109999999</v>
      </c>
    </row>
    <row r="60" spans="1:4">
      <c r="A60" s="26" t="s">
        <v>55</v>
      </c>
      <c r="B60" s="18">
        <v>22687000</v>
      </c>
    </row>
    <row r="61" spans="1:4">
      <c r="A61" s="26" t="s">
        <v>56</v>
      </c>
      <c r="B61" s="18">
        <v>0</v>
      </c>
    </row>
    <row r="62" spans="1:4">
      <c r="A62" s="26" t="s">
        <v>57</v>
      </c>
      <c r="B62" s="18">
        <v>429784.11</v>
      </c>
    </row>
    <row r="63" spans="1:4">
      <c r="A63" s="26" t="s">
        <v>58</v>
      </c>
      <c r="B63" s="18">
        <v>0</v>
      </c>
    </row>
    <row r="64" spans="1:4">
      <c r="A64" s="27" t="s">
        <v>59</v>
      </c>
      <c r="B64" s="28">
        <f>SUM(B65:B65)</f>
        <v>384000</v>
      </c>
    </row>
    <row r="65" spans="1:3">
      <c r="A65" s="26" t="s">
        <v>60</v>
      </c>
      <c r="B65" s="29">
        <v>384000</v>
      </c>
    </row>
    <row r="66" spans="1:3">
      <c r="A66" s="25" t="s">
        <v>61</v>
      </c>
      <c r="B66" s="30">
        <f>B59+B64</f>
        <v>23500784.109999999</v>
      </c>
    </row>
    <row r="67" spans="1:3">
      <c r="A67" s="31" t="s">
        <v>62</v>
      </c>
      <c r="B67" s="32">
        <f>(B57+B66)</f>
        <v>50155191.292999998</v>
      </c>
    </row>
    <row r="68" spans="1:3">
      <c r="A68" s="33" t="s">
        <v>63</v>
      </c>
      <c r="B68" s="34">
        <f>B69+B74</f>
        <v>24968762.91</v>
      </c>
    </row>
    <row r="69" spans="1:3">
      <c r="A69" s="35" t="s">
        <v>64</v>
      </c>
      <c r="B69" s="18">
        <f>B70+B71+B72+B73</f>
        <v>24748050.440000001</v>
      </c>
    </row>
    <row r="70" spans="1:3">
      <c r="A70" s="20" t="s">
        <v>65</v>
      </c>
      <c r="B70" s="18">
        <v>0</v>
      </c>
    </row>
    <row r="71" spans="1:3">
      <c r="A71" s="20" t="s">
        <v>66</v>
      </c>
      <c r="B71" s="36">
        <v>24293000</v>
      </c>
    </row>
    <row r="72" spans="1:3">
      <c r="A72" s="20" t="s">
        <v>67</v>
      </c>
      <c r="B72" s="36">
        <v>207894.87</v>
      </c>
    </row>
    <row r="73" spans="1:3">
      <c r="A73" s="20" t="s">
        <v>68</v>
      </c>
      <c r="B73" s="36">
        <v>247155.57</v>
      </c>
    </row>
    <row r="74" spans="1:3">
      <c r="A74" s="37" t="s">
        <v>69</v>
      </c>
      <c r="B74" s="38">
        <f>B75</f>
        <v>220712.47</v>
      </c>
    </row>
    <row r="75" spans="1:3">
      <c r="A75" s="20" t="s">
        <v>70</v>
      </c>
      <c r="B75" s="39">
        <v>220712.47</v>
      </c>
    </row>
    <row r="76" spans="1:3">
      <c r="A76" s="37" t="s">
        <v>71</v>
      </c>
      <c r="B76" s="40">
        <f>B69+B75</f>
        <v>24968762.91</v>
      </c>
    </row>
    <row r="77" spans="1:3">
      <c r="A77" s="20" t="s">
        <v>72</v>
      </c>
      <c r="B77" s="18">
        <f>B69+B74</f>
        <v>24968762.91</v>
      </c>
      <c r="C77" s="105"/>
    </row>
    <row r="78" spans="1:3">
      <c r="A78" s="20" t="s">
        <v>73</v>
      </c>
      <c r="B78" s="18">
        <f>B59+B64</f>
        <v>23500784.109999999</v>
      </c>
    </row>
    <row r="79" spans="1:3">
      <c r="A79" s="22" t="s">
        <v>74</v>
      </c>
      <c r="B79" s="41">
        <f>B76-B66</f>
        <v>1467978.8000000007</v>
      </c>
    </row>
    <row r="80" spans="1:3">
      <c r="A80" s="23" t="s">
        <v>75</v>
      </c>
      <c r="B80" s="42">
        <f>B81+B110</f>
        <v>26026787.209999993</v>
      </c>
    </row>
    <row r="81" spans="1:5" ht="15.75" customHeight="1">
      <c r="A81" s="23" t="s">
        <v>76</v>
      </c>
      <c r="B81" s="38">
        <f>SUM(B82:B102)</f>
        <v>25601710.829999994</v>
      </c>
      <c r="C81" s="106"/>
    </row>
    <row r="82" spans="1:5" ht="15.75" customHeight="1">
      <c r="A82" s="21" t="s">
        <v>77</v>
      </c>
      <c r="B82" s="29">
        <v>4989941.93</v>
      </c>
      <c r="C82" s="105"/>
    </row>
    <row r="83" spans="1:5" ht="15.75" customHeight="1">
      <c r="A83" s="20" t="s">
        <v>78</v>
      </c>
      <c r="B83" s="18">
        <v>14445034.970000001</v>
      </c>
      <c r="C83" s="105"/>
    </row>
    <row r="84" spans="1:5">
      <c r="A84" s="20" t="s">
        <v>79</v>
      </c>
      <c r="B84" s="18">
        <v>3886229.11</v>
      </c>
    </row>
    <row r="85" spans="1:5">
      <c r="A85" s="21" t="s">
        <v>80</v>
      </c>
      <c r="B85" s="18">
        <v>205296.61</v>
      </c>
    </row>
    <row r="86" spans="1:5">
      <c r="A86" s="21" t="s">
        <v>81</v>
      </c>
      <c r="B86" s="18">
        <v>0</v>
      </c>
    </row>
    <row r="87" spans="1:5">
      <c r="A87" s="21" t="s">
        <v>82</v>
      </c>
      <c r="B87" s="18">
        <v>0</v>
      </c>
      <c r="E87" s="44"/>
    </row>
    <row r="88" spans="1:5" s="44" customFormat="1">
      <c r="A88" s="43" t="s">
        <v>83</v>
      </c>
      <c r="B88" s="29">
        <v>1320418.68</v>
      </c>
      <c r="C88" s="101"/>
      <c r="D88" s="104"/>
    </row>
    <row r="89" spans="1:5" s="44" customFormat="1">
      <c r="A89" s="43" t="s">
        <v>84</v>
      </c>
      <c r="B89" s="18">
        <v>26237.98</v>
      </c>
      <c r="C89" s="99"/>
      <c r="D89" s="100"/>
      <c r="E89" s="2"/>
    </row>
    <row r="90" spans="1:5">
      <c r="A90" s="43" t="s">
        <v>85</v>
      </c>
      <c r="B90" s="18">
        <v>0</v>
      </c>
    </row>
    <row r="91" spans="1:5">
      <c r="A91" s="43" t="s">
        <v>86</v>
      </c>
      <c r="B91" s="18">
        <v>529155.97</v>
      </c>
    </row>
    <row r="92" spans="1:5">
      <c r="A92" s="43" t="s">
        <v>87</v>
      </c>
      <c r="B92" s="18">
        <v>164395.59</v>
      </c>
    </row>
    <row r="93" spans="1:5">
      <c r="A93" s="43" t="s">
        <v>88</v>
      </c>
      <c r="B93" s="18">
        <v>0</v>
      </c>
    </row>
    <row r="94" spans="1:5">
      <c r="A94" s="43" t="s">
        <v>89</v>
      </c>
      <c r="B94" s="18">
        <v>1566.66</v>
      </c>
    </row>
    <row r="95" spans="1:5">
      <c r="A95" s="43" t="s">
        <v>90</v>
      </c>
      <c r="B95" s="18">
        <v>2326</v>
      </c>
    </row>
    <row r="96" spans="1:5">
      <c r="A96" s="43" t="s">
        <v>91</v>
      </c>
      <c r="B96" s="18">
        <v>0</v>
      </c>
    </row>
    <row r="97" spans="1:5">
      <c r="A97" s="43" t="s">
        <v>92</v>
      </c>
      <c r="B97" s="18">
        <v>0</v>
      </c>
    </row>
    <row r="98" spans="1:5">
      <c r="A98" s="43" t="s">
        <v>93</v>
      </c>
      <c r="B98" s="18">
        <v>2.7</v>
      </c>
    </row>
    <row r="99" spans="1:5">
      <c r="A99" s="43" t="s">
        <v>94</v>
      </c>
      <c r="B99" s="18">
        <v>0</v>
      </c>
    </row>
    <row r="100" spans="1:5">
      <c r="A100" s="43" t="s">
        <v>95</v>
      </c>
      <c r="B100" s="18">
        <v>0</v>
      </c>
    </row>
    <row r="101" spans="1:5">
      <c r="A101" s="43" t="s">
        <v>96</v>
      </c>
      <c r="B101" s="18">
        <v>0</v>
      </c>
    </row>
    <row r="102" spans="1:5">
      <c r="A102" s="43" t="s">
        <v>97</v>
      </c>
      <c r="B102" s="18">
        <v>31104.63</v>
      </c>
    </row>
    <row r="103" spans="1:5">
      <c r="A103" s="45" t="s">
        <v>98</v>
      </c>
      <c r="B103" s="46">
        <f>SUM(B82:B102)</f>
        <v>25601710.829999994</v>
      </c>
    </row>
    <row r="104" spans="1:5">
      <c r="A104" s="47" t="s">
        <v>99</v>
      </c>
      <c r="B104" s="48">
        <f>B109</f>
        <v>24968762.91</v>
      </c>
      <c r="E104" s="49"/>
    </row>
    <row r="105" spans="1:5" s="49" customFormat="1">
      <c r="A105" s="20" t="s">
        <v>100</v>
      </c>
      <c r="B105" s="18">
        <v>24968762.91</v>
      </c>
      <c r="C105" s="99"/>
      <c r="D105" s="100"/>
    </row>
    <row r="106" spans="1:5" s="49" customFormat="1">
      <c r="A106" s="50" t="s">
        <v>101</v>
      </c>
      <c r="B106" s="51">
        <v>0</v>
      </c>
      <c r="C106" s="99"/>
      <c r="D106" s="100"/>
    </row>
    <row r="107" spans="1:5" s="49" customFormat="1">
      <c r="A107" s="50" t="s">
        <v>102</v>
      </c>
      <c r="B107" s="51">
        <v>0</v>
      </c>
      <c r="C107" s="99"/>
      <c r="D107" s="100"/>
    </row>
    <row r="108" spans="1:5" s="49" customFormat="1">
      <c r="A108" s="50" t="s">
        <v>103</v>
      </c>
      <c r="B108" s="18">
        <v>0</v>
      </c>
      <c r="C108" s="99"/>
      <c r="D108" s="100"/>
    </row>
    <row r="109" spans="1:5" s="49" customFormat="1">
      <c r="A109" s="52" t="s">
        <v>104</v>
      </c>
      <c r="B109" s="16">
        <f>B105+B106+B107+B108</f>
        <v>24968762.91</v>
      </c>
      <c r="C109" s="99"/>
      <c r="D109" s="100"/>
      <c r="E109" s="2"/>
    </row>
    <row r="110" spans="1:5">
      <c r="A110" s="23" t="s">
        <v>105</v>
      </c>
      <c r="B110" s="48">
        <f>B115</f>
        <v>425076.38</v>
      </c>
    </row>
    <row r="111" spans="1:5">
      <c r="A111" s="21" t="s">
        <v>106</v>
      </c>
      <c r="B111" s="29">
        <v>91980.4</v>
      </c>
    </row>
    <row r="112" spans="1:5">
      <c r="A112" s="26" t="s">
        <v>107</v>
      </c>
      <c r="B112" s="29">
        <v>4206.24</v>
      </c>
    </row>
    <row r="113" spans="1:5">
      <c r="A113" s="43" t="s">
        <v>108</v>
      </c>
      <c r="B113" s="29">
        <v>0</v>
      </c>
    </row>
    <row r="114" spans="1:5">
      <c r="A114" s="43" t="s">
        <v>109</v>
      </c>
      <c r="B114" s="29">
        <v>328889.74</v>
      </c>
    </row>
    <row r="115" spans="1:5">
      <c r="A115" s="52" t="s">
        <v>110</v>
      </c>
      <c r="B115" s="46">
        <f>B111+B112+B113+B114</f>
        <v>425076.38</v>
      </c>
      <c r="C115" s="105"/>
    </row>
    <row r="116" spans="1:5">
      <c r="A116" s="33" t="s">
        <v>111</v>
      </c>
      <c r="B116" s="53">
        <f>B119</f>
        <v>1726.4</v>
      </c>
    </row>
    <row r="117" spans="1:5">
      <c r="A117" s="54" t="s">
        <v>112</v>
      </c>
      <c r="B117" s="55">
        <v>1726.4</v>
      </c>
    </row>
    <row r="118" spans="1:5">
      <c r="A118" s="21" t="s">
        <v>113</v>
      </c>
      <c r="B118" s="56">
        <v>0</v>
      </c>
    </row>
    <row r="119" spans="1:5">
      <c r="A119" s="57" t="s">
        <v>114</v>
      </c>
      <c r="B119" s="58">
        <f>B117+B118</f>
        <v>1726.4</v>
      </c>
    </row>
    <row r="120" spans="1:5">
      <c r="A120" s="13" t="s">
        <v>115</v>
      </c>
      <c r="B120" s="48">
        <f>B121+B127</f>
        <v>52713474.930000007</v>
      </c>
    </row>
    <row r="121" spans="1:5">
      <c r="A121" s="59" t="s">
        <v>116</v>
      </c>
      <c r="B121" s="28">
        <f>SUM(B122:B126)</f>
        <v>56738.559999999998</v>
      </c>
    </row>
    <row r="122" spans="1:5">
      <c r="A122" s="60" t="s">
        <v>117</v>
      </c>
      <c r="B122" s="18">
        <v>10235.89</v>
      </c>
    </row>
    <row r="123" spans="1:5">
      <c r="A123" s="60" t="s">
        <v>118</v>
      </c>
      <c r="B123" s="18">
        <v>287.05</v>
      </c>
    </row>
    <row r="124" spans="1:5">
      <c r="A124" s="60" t="s">
        <v>119</v>
      </c>
      <c r="B124" s="18">
        <v>8579.64</v>
      </c>
    </row>
    <row r="125" spans="1:5">
      <c r="A125" s="60" t="s">
        <v>120</v>
      </c>
      <c r="B125" s="18">
        <v>37635.980000000003</v>
      </c>
    </row>
    <row r="126" spans="1:5">
      <c r="A126" s="60" t="s">
        <v>121</v>
      </c>
      <c r="B126" s="18">
        <v>0</v>
      </c>
    </row>
    <row r="127" spans="1:5">
      <c r="A127" s="59" t="s">
        <v>122</v>
      </c>
      <c r="B127" s="28">
        <f>SUM(B128:B132)</f>
        <v>52656736.370000005</v>
      </c>
    </row>
    <row r="128" spans="1:5">
      <c r="A128" s="60" t="s">
        <v>123</v>
      </c>
      <c r="B128" s="18">
        <v>24583658.850000001</v>
      </c>
      <c r="E128" s="79"/>
    </row>
    <row r="129" spans="1:4">
      <c r="A129" s="60" t="s">
        <v>124</v>
      </c>
      <c r="B129" s="18">
        <v>27755247.960000001</v>
      </c>
    </row>
    <row r="130" spans="1:4">
      <c r="A130" s="61" t="s">
        <v>125</v>
      </c>
      <c r="B130" s="62">
        <v>0</v>
      </c>
      <c r="D130" s="99"/>
    </row>
    <row r="131" spans="1:4">
      <c r="A131" s="61" t="s">
        <v>126</v>
      </c>
      <c r="B131" s="62">
        <v>67904.67</v>
      </c>
    </row>
    <row r="132" spans="1:4">
      <c r="A132" s="61" t="s">
        <v>127</v>
      </c>
      <c r="B132" s="62">
        <v>249924.89</v>
      </c>
    </row>
    <row r="133" spans="1:4">
      <c r="A133" s="63" t="s">
        <v>128</v>
      </c>
      <c r="B133" s="64">
        <f>(B34+B57)-(B80+B106+B107+B108+B119)</f>
        <v>52713474.932999991</v>
      </c>
      <c r="D133" s="104"/>
    </row>
    <row r="134" spans="1:4">
      <c r="A134" s="65" t="s">
        <v>129</v>
      </c>
      <c r="B134" s="66">
        <v>0</v>
      </c>
    </row>
    <row r="135" spans="1:4">
      <c r="A135" s="67" t="s">
        <v>130</v>
      </c>
      <c r="B135" s="68"/>
    </row>
    <row r="136" spans="1:4">
      <c r="A136" s="69" t="s">
        <v>131</v>
      </c>
      <c r="B136" s="70">
        <v>0</v>
      </c>
    </row>
    <row r="137" spans="1:4">
      <c r="A137" s="69" t="s">
        <v>132</v>
      </c>
      <c r="B137" s="70">
        <v>0</v>
      </c>
    </row>
    <row r="138" spans="1:4">
      <c r="A138" s="69" t="s">
        <v>133</v>
      </c>
      <c r="B138" s="70">
        <v>0</v>
      </c>
    </row>
    <row r="139" spans="1:4">
      <c r="A139" s="71" t="s">
        <v>134</v>
      </c>
      <c r="B139" s="72"/>
    </row>
    <row r="140" spans="1:4">
      <c r="A140" s="88" t="s">
        <v>135</v>
      </c>
    </row>
    <row r="141" spans="1:4">
      <c r="A141" s="89"/>
    </row>
    <row r="142" spans="1:4">
      <c r="A142" s="89"/>
      <c r="B142" s="17"/>
    </row>
    <row r="143" spans="1:4">
      <c r="A143" s="49" t="s">
        <v>136</v>
      </c>
    </row>
    <row r="145" spans="1:2">
      <c r="B145" s="49" t="s">
        <v>137</v>
      </c>
    </row>
    <row r="147" spans="1:2">
      <c r="A147" s="49" t="s">
        <v>138</v>
      </c>
    </row>
    <row r="148" spans="1:2">
      <c r="A148" s="49" t="s">
        <v>139</v>
      </c>
    </row>
    <row r="152" spans="1:2">
      <c r="A152" s="49"/>
    </row>
  </sheetData>
  <dataConsolidate/>
  <mergeCells count="8">
    <mergeCell ref="A1:B1"/>
    <mergeCell ref="A5:B6"/>
    <mergeCell ref="A140:A142"/>
    <mergeCell ref="A7:B7"/>
    <mergeCell ref="A9:B9"/>
    <mergeCell ref="A2:B4"/>
    <mergeCell ref="A11:B11"/>
    <mergeCell ref="A18:B18"/>
  </mergeCells>
  <pageMargins left="0.25" right="0.25" top="0.75" bottom="0.75" header="0.3" footer="0.3"/>
  <pageSetup paperSize="9" scale="60" fitToWidth="0" fitToHeight="0" orientation="portrait" horizontalDpi="300" verticalDpi="300" r:id="rId1"/>
  <rowBreaks count="1" manualBreakCount="1">
    <brk id="74" max="1" man="1"/>
  </rowBreaks>
  <ignoredErrors>
    <ignoredError sqref="B45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93ED-D232-4DB6-9514-BC94D9CABE70}">
  <dimension ref="E3:F4"/>
  <sheetViews>
    <sheetView workbookViewId="0">
      <selection activeCell="D13" sqref="D13"/>
    </sheetView>
  </sheetViews>
  <sheetFormatPr defaultRowHeight="15"/>
  <cols>
    <col min="6" max="6" width="44.140625" bestFit="1" customWidth="1"/>
  </cols>
  <sheetData>
    <row r="3" spans="5:6">
      <c r="E3" t="s">
        <v>140</v>
      </c>
      <c r="F3" t="s">
        <v>141</v>
      </c>
    </row>
    <row r="4" spans="5:6">
      <c r="F4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cp:keywords/>
  <dc:description/>
  <cp:lastModifiedBy/>
  <cp:revision>1</cp:revision>
  <dcterms:created xsi:type="dcterms:W3CDTF">2021-09-23T15:15:02Z</dcterms:created>
  <dcterms:modified xsi:type="dcterms:W3CDTF">2025-10-08T16:52:25Z</dcterms:modified>
  <cp:category/>
  <cp:contentStatus/>
</cp:coreProperties>
</file>