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planilhas remunerações\2026\chefias\"/>
    </mc:Choice>
  </mc:AlternateContent>
  <xr:revisionPtr revIDLastSave="0" documentId="13_ncr:1_{058CE805-ADEE-4CD4-AD48-20982AAEBCF3}" xr6:coauthVersionLast="47" xr6:coauthVersionMax="47" xr10:uidLastSave="{00000000-0000-0000-0000-000000000000}"/>
  <bookViews>
    <workbookView xWindow="-120" yWindow="-120" windowWidth="29040" windowHeight="15720" xr2:uid="{99C63642-8830-433E-A67F-3B15D849E133}"/>
  </bookViews>
  <sheets>
    <sheet name="05.2026" sheetId="1" r:id="rId1"/>
  </sheets>
  <externalReferences>
    <externalReference r:id="rId2"/>
  </externalReferences>
  <definedNames>
    <definedName name="_xlnm._FilterDatabase" localSheetId="0" hidden="1">'05.2026'!$B$10:$L$75</definedName>
    <definedName name="_xlnm.Print_Area" localSheetId="0">'05.2026'!$A$1:$M$75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G75" i="1"/>
  <c r="F75" i="1"/>
  <c r="G74" i="1"/>
  <c r="F74" i="1"/>
  <c r="G73" i="1"/>
  <c r="F73" i="1"/>
  <c r="L72" i="1"/>
  <c r="K72" i="1"/>
  <c r="H72" i="1"/>
  <c r="G72" i="1" s="1"/>
  <c r="G71" i="1"/>
  <c r="F71" i="1"/>
  <c r="G70" i="1"/>
  <c r="F70" i="1"/>
  <c r="G69" i="1"/>
  <c r="F69" i="1"/>
  <c r="L68" i="1"/>
  <c r="G68" i="1"/>
  <c r="F68" i="1"/>
  <c r="G67" i="1"/>
  <c r="F67" i="1"/>
  <c r="G66" i="1"/>
  <c r="F66" i="1"/>
  <c r="G65" i="1"/>
  <c r="F65" i="1"/>
  <c r="G64" i="1"/>
  <c r="F64" i="1"/>
  <c r="G63" i="1"/>
  <c r="F63" i="1"/>
  <c r="M70" i="1" l="1"/>
  <c r="M73" i="1"/>
  <c r="M71" i="1"/>
  <c r="M75" i="1"/>
  <c r="M69" i="1"/>
  <c r="M74" i="1"/>
  <c r="M67" i="1"/>
  <c r="M64" i="1"/>
  <c r="M63" i="1"/>
  <c r="M72" i="1"/>
  <c r="M65" i="1"/>
  <c r="M66" i="1"/>
  <c r="M68" i="1"/>
  <c r="F19" i="1"/>
  <c r="F22" i="1"/>
  <c r="F12" i="1"/>
  <c r="F42" i="1"/>
  <c r="F36" i="1"/>
  <c r="F56" i="1"/>
  <c r="F37" i="1"/>
  <c r="F52" i="1"/>
  <c r="F20" i="1"/>
  <c r="F60" i="1"/>
  <c r="F31" i="1"/>
  <c r="F35" i="1"/>
  <c r="F13" i="1"/>
  <c r="F15" i="1"/>
  <c r="F17" i="1"/>
  <c r="F57" i="1"/>
  <c r="F27" i="1"/>
  <c r="F59" i="1"/>
  <c r="F32" i="1"/>
  <c r="F48" i="1"/>
  <c r="F23" i="1"/>
  <c r="F46" i="1"/>
  <c r="F58" i="1"/>
  <c r="F41" i="1"/>
  <c r="F14" i="1"/>
  <c r="F50" i="1"/>
  <c r="F16" i="1"/>
  <c r="F45" i="1"/>
  <c r="F40" i="1"/>
  <c r="F30" i="1"/>
  <c r="F33" i="1"/>
  <c r="F38" i="1"/>
  <c r="F11" i="1"/>
  <c r="F26" i="1"/>
  <c r="F34" i="1"/>
  <c r="F51" i="1"/>
  <c r="F49" i="1"/>
  <c r="F39" i="1"/>
  <c r="F47" i="1"/>
  <c r="F28" i="1"/>
  <c r="F21" i="1"/>
  <c r="F29" i="1"/>
  <c r="F43" i="1"/>
  <c r="F18" i="1"/>
  <c r="F53" i="1"/>
  <c r="F24" i="1"/>
  <c r="F25" i="1"/>
  <c r="F44" i="1"/>
  <c r="F54" i="1"/>
  <c r="F55" i="1"/>
  <c r="K12" i="1" l="1"/>
  <c r="L52" i="1" l="1"/>
  <c r="L19" i="1"/>
  <c r="L11" i="1"/>
  <c r="L31" i="1"/>
  <c r="L33" i="1"/>
  <c r="L39" i="1"/>
  <c r="L57" i="1"/>
  <c r="L59" i="1"/>
  <c r="L40" i="1"/>
  <c r="L13" i="1"/>
  <c r="L23" i="1"/>
  <c r="L28" i="1"/>
  <c r="L18" i="1"/>
  <c r="L41" i="1"/>
  <c r="L22" i="1"/>
  <c r="L34" i="1"/>
  <c r="L30" i="1"/>
  <c r="L12" i="1"/>
  <c r="L47" i="1"/>
  <c r="L21" i="1"/>
  <c r="L20" i="1"/>
  <c r="L26" i="1"/>
  <c r="L51" i="1"/>
  <c r="L45" i="1"/>
  <c r="L53" i="1"/>
  <c r="L35" i="1"/>
  <c r="L36" i="1"/>
  <c r="L42" i="1"/>
  <c r="L16" i="1"/>
  <c r="L60" i="1"/>
  <c r="L56" i="1"/>
  <c r="L32" i="1"/>
  <c r="L49" i="1"/>
  <c r="L17" i="1"/>
  <c r="L27" i="1"/>
  <c r="L46" i="1"/>
  <c r="L37" i="1"/>
  <c r="L48" i="1"/>
  <c r="L43" i="1"/>
  <c r="L14" i="1"/>
  <c r="L15" i="1"/>
  <c r="L38" i="1"/>
  <c r="L29" i="1"/>
  <c r="L58" i="1"/>
  <c r="L50" i="1"/>
</calcChain>
</file>

<file path=xl/sharedStrings.xml><?xml version="1.0" encoding="utf-8"?>
<sst xmlns="http://schemas.openxmlformats.org/spreadsheetml/2006/main" count="281" uniqueCount="194">
  <si>
    <t>DEMONSTRATIVO DE VENCIMENTOS - CELETISTAS (UNIDADE)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</si>
  <si>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</si>
  <si>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</si>
  <si>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</si>
  <si>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</si>
  <si>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</si>
  <si>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</si>
  <si>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</si>
  <si>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</si>
  <si>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</si>
  <si>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</si>
  <si>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CPF</t>
  </si>
  <si>
    <t>Competência: Maio_2026</t>
  </si>
  <si>
    <t>UNIDADE: Hospital de Urgências de Goiás Dr. Valdemiro Cruz (HUGO)</t>
  </si>
  <si>
    <t>Sociedade Beneficente Israelita Brasileira Albert Einstein</t>
  </si>
  <si>
    <t>OSC: Sociedade Beneficente Israelita Brasileira Albert Einstein</t>
  </si>
  <si>
    <t>Valor pago pelo HUGO (R$)</t>
  </si>
  <si>
    <t>% Timesheet</t>
  </si>
  <si>
    <t xml:space="preserve">  Valor do Salário Bruto (R$) </t>
  </si>
  <si>
    <t xml:space="preserve"> Abono de Ferias / Férias CLT (R$) </t>
  </si>
  <si>
    <t xml:space="preserve"> Valor 13º (R$) </t>
  </si>
  <si>
    <t xml:space="preserve">Salário do mês (R$) </t>
  </si>
  <si>
    <t xml:space="preserve">Demais Descontos (R$) </t>
  </si>
  <si>
    <t>008.***.***-79</t>
  </si>
  <si>
    <t>302.***.***-02</t>
  </si>
  <si>
    <t>327.***.***-65</t>
  </si>
  <si>
    <t>750.***.***-44</t>
  </si>
  <si>
    <t>025.***.***-60</t>
  </si>
  <si>
    <t>340.***.***-46</t>
  </si>
  <si>
    <t>325.***.***-17</t>
  </si>
  <si>
    <t>019.***.***-73</t>
  </si>
  <si>
    <t>010.***.***-25</t>
  </si>
  <si>
    <t>214.***.***-88</t>
  </si>
  <si>
    <t>036.***.***-16</t>
  </si>
  <si>
    <t>009.***.***-36</t>
  </si>
  <si>
    <t>022.***.***-45</t>
  </si>
  <si>
    <t>409.***.***-53</t>
  </si>
  <si>
    <t>009.***.***-09</t>
  </si>
  <si>
    <t>382.***.***-69</t>
  </si>
  <si>
    <t>045.***.***-38</t>
  </si>
  <si>
    <t>011.***.***-22</t>
  </si>
  <si>
    <t>590.***.***-53</t>
  </si>
  <si>
    <t>341.***.***-06</t>
  </si>
  <si>
    <t>035.***.***-96</t>
  </si>
  <si>
    <t>037.***.***-21</t>
  </si>
  <si>
    <t>664.***.***-00</t>
  </si>
  <si>
    <t>036.***.***-89</t>
  </si>
  <si>
    <t>338.***.***-51</t>
  </si>
  <si>
    <t>014.***.***-01</t>
  </si>
  <si>
    <t>213.***.***-22</t>
  </si>
  <si>
    <t>024.***.***-02</t>
  </si>
  <si>
    <t>009.***.***-93</t>
  </si>
  <si>
    <t>029.***.***-10</t>
  </si>
  <si>
    <t>022.***.***-59</t>
  </si>
  <si>
    <t>001.***.***-10</t>
  </si>
  <si>
    <t>703.***.***-65</t>
  </si>
  <si>
    <t>035.***.***-59</t>
  </si>
  <si>
    <t>029.***.***-06</t>
  </si>
  <si>
    <t>223.***.***-26</t>
  </si>
  <si>
    <t>040.***.***-65</t>
  </si>
  <si>
    <t>040.***.***-96</t>
  </si>
  <si>
    <t>733.***.***-20</t>
  </si>
  <si>
    <t>708.***.***-75</t>
  </si>
  <si>
    <t>010.***.***-80</t>
  </si>
  <si>
    <t>048.***.***-09</t>
  </si>
  <si>
    <t>854.***.***-00</t>
  </si>
  <si>
    <t>019.***.***-66</t>
  </si>
  <si>
    <t>018.***.***-02</t>
  </si>
  <si>
    <t>024.***.***-04</t>
  </si>
  <si>
    <t>833.***.***-72</t>
  </si>
  <si>
    <t>790.***.***-34</t>
  </si>
  <si>
    <t>008.***.***-08</t>
  </si>
  <si>
    <t>024.***.***-77</t>
  </si>
  <si>
    <t>048.***.***-02</t>
  </si>
  <si>
    <t>044.***.***-12</t>
  </si>
  <si>
    <t>032.***.***-92</t>
  </si>
  <si>
    <t>018.***.***-43</t>
  </si>
  <si>
    <t>026.***.***-10</t>
  </si>
  <si>
    <t>987.***.***-30</t>
  </si>
  <si>
    <t>Vag.***.***-go</t>
  </si>
  <si>
    <t>045.***.***-06</t>
  </si>
  <si>
    <t>018.***.***-29</t>
  </si>
  <si>
    <t>703.***.***-82</t>
  </si>
  <si>
    <t>031.***.***-85</t>
  </si>
  <si>
    <t>033.***.***-85</t>
  </si>
  <si>
    <t>ADAO GUTEMBERG SALES DE SOUZA</t>
  </si>
  <si>
    <t>ALESSANDRA ROLLA</t>
  </si>
  <si>
    <t>ALEX CORDEIRO LINS DA SILVA</t>
  </si>
  <si>
    <t>ALEX VICTOR PEDROSA BORGES</t>
  </si>
  <si>
    <t>ARIANNA ELMA MARTINS XAVIER</t>
  </si>
  <si>
    <t>DANIELLE DE PAIVA SANTELLO</t>
  </si>
  <si>
    <t>DANILO DA SILVA LILI</t>
  </si>
  <si>
    <t>DECIRIA FERNANDES SILVA</t>
  </si>
  <si>
    <t>KARINE BORGES DE MEDEIROS</t>
  </si>
  <si>
    <t>LIDIO MOREIRA</t>
  </si>
  <si>
    <t>LUCAS MARCOS PEREIRA</t>
  </si>
  <si>
    <t>MARCIA CANTO DE PINHO FREITAS</t>
  </si>
  <si>
    <t>RODOLFO ZANELATI DE OLIVEIRA</t>
  </si>
  <si>
    <t>ADENISIA EVANGELISTA DA LINHA</t>
  </si>
  <si>
    <t>ALINE DE SA MENDES</t>
  </si>
  <si>
    <t>ALLEF JUNIOR DE SOUZA BARROSO</t>
  </si>
  <si>
    <t>ANNE CAROLINE SOARES ALMEIDA ALVES</t>
  </si>
  <si>
    <t>ANTONIO FRANCISCO NERY</t>
  </si>
  <si>
    <t>BRUNO VINICIUS RIBEIRO</t>
  </si>
  <si>
    <t>CARLOS RENATO BONIFACIO FERREIRA</t>
  </si>
  <si>
    <t>CESAR LELLI PARREAO DE MOURA</t>
  </si>
  <si>
    <t>CRISTIANE RODRIGUES COUTO</t>
  </si>
  <si>
    <t>CRISTINA CARVALHO POVOA FERNANDES DE OLIVEIRA</t>
  </si>
  <si>
    <t>DANIEL DE PAIVA MAGALHAES</t>
  </si>
  <si>
    <t>DAYANA CASTELAO DE OLIVEIRA</t>
  </si>
  <si>
    <t>EDILENE MORAES PEREIRA</t>
  </si>
  <si>
    <t>FABIANA ROLLA</t>
  </si>
  <si>
    <t>FLAVIO ARAUJO BORGES JUNIOR</t>
  </si>
  <si>
    <t>GUILHERME CARVALHO DE SOUSA</t>
  </si>
  <si>
    <t>GUILHERME HENRIQUE OLIVEIRA MARTINS</t>
  </si>
  <si>
    <t>GUSTAVO FERNANDES MOREIRA</t>
  </si>
  <si>
    <t>HENRIQUE DO CARMO RODRIGUES</t>
  </si>
  <si>
    <t>HIGOR DA SILVA ASSUNCAO</t>
  </si>
  <si>
    <t>JAQUELINE IVA DE LIMA MARTINS</t>
  </si>
  <si>
    <t>JOAO LUCAS LOPES DE OLIVEIRA</t>
  </si>
  <si>
    <t>JULIANA QUINTANILHA FAUSTINO</t>
  </si>
  <si>
    <t>JULIO CESAR DE JESUS SANTOS</t>
  </si>
  <si>
    <t>KELIENE FERNANDES DE OLIVEIRA</t>
  </si>
  <si>
    <t>LARISSA SOUSA DINIZ</t>
  </si>
  <si>
    <t>LAYLA CRISLLEY CAETANO DE LIMA</t>
  </si>
  <si>
    <t>LOURIVAL LUIZ LIMA</t>
  </si>
  <si>
    <t>LUCAS ALMEIDA FARIA</t>
  </si>
  <si>
    <t>LUCAS BAIOCCHI</t>
  </si>
  <si>
    <t>MARCO TULIO DOS SANTOS LOPES</t>
  </si>
  <si>
    <t>MICHELLE TEIXEIRA DE OLIVEIRA</t>
  </si>
  <si>
    <t>MURICHAINE FRANCINE MARQUES</t>
  </si>
  <si>
    <t>PATRICK CORREIA DE SOUZA ARAUJO</t>
  </si>
  <si>
    <t>PAULO CEZAR CORREIA DA SILVA</t>
  </si>
  <si>
    <t>REILLA MARIA DE SOUZA</t>
  </si>
  <si>
    <t>RENATO DE OLIVEIRA</t>
  </si>
  <si>
    <t>REYNER PAUD MADUREIRA</t>
  </si>
  <si>
    <t>RODOLPHO SARMENTO MACEDO</t>
  </si>
  <si>
    <t>SORAIA DE SOUZA FAGUNDES AZEVEDO</t>
  </si>
  <si>
    <t>TAINARA NOGUEIRA LEAO DE FARIA</t>
  </si>
  <si>
    <t>TULIO PEREIRA PINTO GAMA</t>
  </si>
  <si>
    <t>VAGO</t>
  </si>
  <si>
    <t>VALERIA ALVES PEREIRA DA SILVA</t>
  </si>
  <si>
    <t>VANESSA DE OLIVEIRA DA MATA FREITAS</t>
  </si>
  <si>
    <t>VINICIUS CAVALCANTE RODRIGUES</t>
  </si>
  <si>
    <t>VITTORIA BRAZ DE OLIVEIRA ALVES</t>
  </si>
  <si>
    <t>WALYFF MARCAL DE MACEDO</t>
  </si>
  <si>
    <t>THAYSA CRISTHYNA VIEIRA DE CASTRO GREGOR</t>
  </si>
  <si>
    <t>COORDENADOR FATURAMENTO E SAME</t>
  </si>
  <si>
    <t>COORDENADOR MEDICO CP</t>
  </si>
  <si>
    <t>ESPECIALISTA ENGENHARIA CLINICA</t>
  </si>
  <si>
    <t>COORDENADOR SEGURANCA TRABALHO</t>
  </si>
  <si>
    <t>COORDENADOR PLANEJAMENTO FINANCEIRO</t>
  </si>
  <si>
    <t>GERENTE REGIONAL CONSULTORIA RH</t>
  </si>
  <si>
    <t>GERENTE REGIONAL CONTROLADORIA</t>
  </si>
  <si>
    <t>COORDENADOR REGIONAL CONTABIL</t>
  </si>
  <si>
    <t>COORDENADOR MEDICO ENSINO</t>
  </si>
  <si>
    <t>GERENTE OPERAÇOES</t>
  </si>
  <si>
    <t>COORDENADOR ADMINISTRATIVO</t>
  </si>
  <si>
    <t>COORDENADOR PROJETOS OBRAS</t>
  </si>
  <si>
    <t>GERENTE REGIONAL SUP LOGISTICA</t>
  </si>
  <si>
    <t>SUPERVISOR OPERAÇÕES</t>
  </si>
  <si>
    <t>COORDENADOR PRATICAS QUALIDADE SEGURANCA</t>
  </si>
  <si>
    <t>COORDENADOR SEGURANÇA PATRIMONIAL</t>
  </si>
  <si>
    <t>SUPERVISOR ADMINISTRATIVO</t>
  </si>
  <si>
    <t>SUPERVISOR RAIO X</t>
  </si>
  <si>
    <t>COORDENADOR FARMACIA</t>
  </si>
  <si>
    <t>COORDENADOR ENFERMAGEM CP</t>
  </si>
  <si>
    <t>COORDENADOR MULTIPROFISSIONAL</t>
  </si>
  <si>
    <t>CONSULTOR RECURSOS HUMANOS I</t>
  </si>
  <si>
    <t>DIRETOR HOSPITALAR CUIDADO PUBLICO</t>
  </si>
  <si>
    <t>GERENTEPRATICAS, QUALIDADE</t>
  </si>
  <si>
    <t>SUPERVISOR SEGURANÇA TRABALHO</t>
  </si>
  <si>
    <t>SUPERVISOR SEGURANCA</t>
  </si>
  <si>
    <t>COORDENADOR FACILITIES</t>
  </si>
  <si>
    <t>SUPERVISOR ENGENHARIA CLINICA</t>
  </si>
  <si>
    <t>COORDENADOR TECNICO HEMOTERAPIA</t>
  </si>
  <si>
    <t>COORDENADOR EPIDEMIOLOGIA</t>
  </si>
  <si>
    <t>COORDENADOR ATENDIMENTO CP</t>
  </si>
  <si>
    <t>SUPERVISOR MANUTENÇAO</t>
  </si>
  <si>
    <t>SUPERVISOR FACILITIES</t>
  </si>
  <si>
    <t>COORDENADOR MANUTENÇAO</t>
  </si>
  <si>
    <t>COORDENADOR PLANEJAMENTO E LOGISTICA</t>
  </si>
  <si>
    <t>GERENTE ASSISTENCIAL</t>
  </si>
  <si>
    <t>GERENTE MEDICO CP</t>
  </si>
  <si>
    <t>CONSULTOR COMPLIANCE</t>
  </si>
  <si>
    <t>COORDENADOR REGULACAO FLUXO PACIENTE</t>
  </si>
  <si>
    <t>COORDENADOR ENSINO CORPORATIVO</t>
  </si>
  <si>
    <t>COORDENADOR TI</t>
  </si>
  <si>
    <t>COORDENADOR EGENHARIA CLÍNCIA</t>
  </si>
  <si>
    <t>COORDENADOR NUTRICAO CLINICA</t>
  </si>
  <si>
    <t>COORDENADOR OPERAÇOES</t>
  </si>
  <si>
    <t>COORDENADOR ENSINO</t>
  </si>
  <si>
    <t>SUPERVISOR ATENDIMENTO</t>
  </si>
  <si>
    <t>Relação mensal dos membros da Diretoria e das Chefias de seu organograma com suas respectivas remunerações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</si>
</sst>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8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1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6" fillId="0" borderId="4" xfId="0" applyFont="1" applyBorder="1"/>
    <xf numFmtId="44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165" fontId="1" fillId="0" borderId="4" xfId="1" applyNumberFormat="1" applyFont="1" applyBorder="1" applyAlignment="1">
      <alignment horizontal="right" vertical="center"/>
    </xf>
    <xf numFmtId="10" fontId="6" fillId="4" borderId="4" xfId="2" applyNumberFormat="1" applyFont="1" applyFill="1" applyBorder="1"/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296705</xdr:colOff>
      <xdr:row>1</xdr:row>
      <xdr:rowOff>110970</xdr:rowOff>
    </xdr:from>
    <xdr:to>
      <xdr:col>2</xdr:col>
      <xdr:colOff>1464469</xdr:colOff>
      <xdr:row>4</xdr:row>
      <xdr:rowOff>51372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955" y="301470"/>
          <a:ext cx="4727733" cy="511902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609601</xdr:colOff>
      <xdr:row>2</xdr:row>
      <xdr:rowOff>7144</xdr:rowOff>
    </xdr:from>
    <xdr:to>
      <xdr:col>9</xdr:col>
      <xdr:colOff>443100</xdr:colOff>
      <xdr:row>4</xdr:row>
      <xdr:rowOff>73819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1" y="388144"/>
          <a:ext cx="14527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bibae-my.sharepoint.com/personal/marco_vro_einstein_br/Documents/&#193;rea%20de%20Trabalho/TimeSheet/2026/04.2026/Apontamentos%20Gerais_04.2026.xlsx" TargetMode="External"/><Relationship Id="rId1" Type="http://schemas.openxmlformats.org/officeDocument/2006/relationships/externalLinkPath" Target="https://sbibae-my.sharepoint.com/personal/marco_vro_einstein_br/Documents/&#193;rea%20de%20Trabalho/TimeSheet/2026/04.2026/Apontamentos%20Gerais_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ontamentos Gerais"/>
      <sheetName val="Resumo de Horas"/>
      <sheetName val="Apuração de Valores"/>
      <sheetName val="Custos Totais"/>
      <sheetName val="Timesheet HUGO"/>
      <sheetName val="Custos HUGO"/>
      <sheetName val="Timesheet HMAP"/>
      <sheetName val="Custos HMAP"/>
    </sheetNames>
    <sheetDataSet>
      <sheetData sheetId="0" refreshError="1"/>
      <sheetData sheetId="1" refreshError="1"/>
      <sheetData sheetId="2" refreshError="1">
        <row r="1">
          <cell r="A1" t="str">
            <v>DRT</v>
          </cell>
          <cell r="B1" t="str">
            <v>Nome do Colaborador</v>
          </cell>
          <cell r="C1" t="str">
            <v>Unidade Organizacional - Denominação</v>
          </cell>
          <cell r="D1" t="str">
            <v>Cargo - Denominação</v>
          </cell>
          <cell r="E1" t="str">
            <v>Horas contratadas/mês</v>
          </cell>
          <cell r="F1" t="str">
            <v>Horas HMAP</v>
          </cell>
          <cell r="G1" t="str">
            <v>Soma Horas HMAP</v>
          </cell>
          <cell r="H1" t="str">
            <v>% Dedicação HMAP</v>
          </cell>
          <cell r="I1" t="str">
            <v>Horas HUGO</v>
          </cell>
          <cell r="J1" t="str">
            <v>Soma Horas HUGO</v>
          </cell>
          <cell r="K1" t="str">
            <v>% Dedicação HUGO</v>
          </cell>
        </row>
        <row r="2">
          <cell r="B2" t="str">
            <v>Adao Gutemberg Sales De Souza</v>
          </cell>
          <cell r="C2" t="str">
            <v>Faturamento e SAME - Regional</v>
          </cell>
          <cell r="D2" t="str">
            <v>Analista Faturamento Jr</v>
          </cell>
          <cell r="E2">
            <v>185</v>
          </cell>
          <cell r="F2">
            <v>4.1666666666666679</v>
          </cell>
          <cell r="G2">
            <v>100</v>
          </cell>
          <cell r="H2">
            <v>0.54054054054054057</v>
          </cell>
          <cell r="I2">
            <v>3.1666666666666661</v>
          </cell>
          <cell r="J2">
            <v>76</v>
          </cell>
          <cell r="K2">
            <v>0.41081081081081083</v>
          </cell>
        </row>
        <row r="3">
          <cell r="B3" t="str">
            <v>Alessandra Rolla</v>
          </cell>
          <cell r="C3" t="str">
            <v>Gerência Médica</v>
          </cell>
          <cell r="D3" t="str">
            <v>Coordenador Medico Hospital Municipal</v>
          </cell>
          <cell r="E3">
            <v>185</v>
          </cell>
          <cell r="F3">
            <v>2.666666666666667</v>
          </cell>
          <cell r="G3">
            <v>64</v>
          </cell>
          <cell r="H3">
            <v>0.34594594594594597</v>
          </cell>
          <cell r="I3">
            <v>0.375</v>
          </cell>
          <cell r="J3">
            <v>9</v>
          </cell>
          <cell r="K3">
            <v>4.8648648648648651E-2</v>
          </cell>
        </row>
        <row r="4">
          <cell r="B4" t="str">
            <v>Alex Cordeiro Lins da Silva</v>
          </cell>
          <cell r="C4" t="str">
            <v>Operações - Regional</v>
          </cell>
          <cell r="D4" t="str">
            <v>Especialista Engenharia Clinica</v>
          </cell>
          <cell r="E4">
            <v>185</v>
          </cell>
          <cell r="F4">
            <v>0</v>
          </cell>
          <cell r="G4">
            <v>0</v>
          </cell>
          <cell r="H4">
            <v>0</v>
          </cell>
          <cell r="I4">
            <v>6.7916666666666634</v>
          </cell>
          <cell r="J4">
            <v>163</v>
          </cell>
          <cell r="K4">
            <v>0.88108108108108107</v>
          </cell>
        </row>
        <row r="5">
          <cell r="B5" t="str">
            <v>Alex Victor Pedrosa Borges</v>
          </cell>
          <cell r="C5" t="str">
            <v>Segurança do Trabalho  - Regional Goiás</v>
          </cell>
          <cell r="D5" t="str">
            <v>Coordenador Seguranca Trabalho</v>
          </cell>
          <cell r="E5">
            <v>185</v>
          </cell>
          <cell r="F5">
            <v>2.0833333333333335</v>
          </cell>
          <cell r="G5">
            <v>50</v>
          </cell>
          <cell r="H5">
            <v>0.27027027027027029</v>
          </cell>
          <cell r="I5">
            <v>1.5</v>
          </cell>
          <cell r="J5">
            <v>36</v>
          </cell>
          <cell r="K5">
            <v>0.19459459459459461</v>
          </cell>
        </row>
        <row r="6">
          <cell r="B6" t="str">
            <v>Amanda Ferreira Santos</v>
          </cell>
          <cell r="C6" t="str">
            <v>Ensino Corporativo</v>
          </cell>
          <cell r="D6" t="str">
            <v>Analista Treinamento Pl</v>
          </cell>
          <cell r="E6">
            <v>88</v>
          </cell>
          <cell r="F6">
            <v>1.3333333333333333</v>
          </cell>
          <cell r="G6">
            <v>32</v>
          </cell>
          <cell r="H6">
            <v>0.36363636363636365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Ana Carolina Santos Bonhsack</v>
          </cell>
          <cell r="C7" t="str">
            <v>Excelência Operacional</v>
          </cell>
          <cell r="D7" t="str">
            <v>Analista Gestão Fornecedores Jr</v>
          </cell>
          <cell r="E7">
            <v>185</v>
          </cell>
          <cell r="F7">
            <v>0</v>
          </cell>
          <cell r="G7">
            <v>0</v>
          </cell>
          <cell r="H7">
            <v>0</v>
          </cell>
          <cell r="I7">
            <v>0.66666666666666652</v>
          </cell>
          <cell r="J7">
            <v>16</v>
          </cell>
          <cell r="K7">
            <v>8.6486486486486491E-2</v>
          </cell>
        </row>
        <row r="8">
          <cell r="B8" t="str">
            <v>Ana Cristina Cardoso Guimaraes</v>
          </cell>
          <cell r="C8" t="str">
            <v>Remuneração - GO</v>
          </cell>
          <cell r="D8" t="str">
            <v>Analista Recursos Humanos Sr</v>
          </cell>
          <cell r="E8">
            <v>185</v>
          </cell>
          <cell r="F8">
            <v>1.8861111111111113</v>
          </cell>
          <cell r="G8">
            <v>45.16</v>
          </cell>
          <cell r="H8">
            <v>0.2441081081081081</v>
          </cell>
          <cell r="I8">
            <v>2.8284722222222221</v>
          </cell>
          <cell r="J8">
            <v>67.53</v>
          </cell>
          <cell r="K8">
            <v>0.36502702702702705</v>
          </cell>
        </row>
        <row r="9">
          <cell r="B9" t="str">
            <v>Analice Gomes Marques</v>
          </cell>
          <cell r="C9" t="str">
            <v>Excelência Operacional</v>
          </cell>
          <cell r="D9" t="str">
            <v>Analista Gestão Fornecedores Jr</v>
          </cell>
          <cell r="E9">
            <v>185</v>
          </cell>
          <cell r="F9">
            <v>0</v>
          </cell>
          <cell r="G9">
            <v>0</v>
          </cell>
          <cell r="H9">
            <v>0</v>
          </cell>
          <cell r="I9">
            <v>0.66666666666666652</v>
          </cell>
          <cell r="J9">
            <v>16</v>
          </cell>
          <cell r="K9">
            <v>8.6486486486486491E-2</v>
          </cell>
        </row>
        <row r="10">
          <cell r="B10" t="str">
            <v>ANGELA COSTA HENRIQUES DE FREITAS</v>
          </cell>
          <cell r="C10" t="str">
            <v>Hospital de Urgências Goiás - HUGO</v>
          </cell>
          <cell r="D10" t="str">
            <v>Consultor Projetos Estrategicos</v>
          </cell>
          <cell r="E10">
            <v>185</v>
          </cell>
          <cell r="F10">
            <v>0</v>
          </cell>
          <cell r="G10">
            <v>0</v>
          </cell>
          <cell r="H10">
            <v>0</v>
          </cell>
          <cell r="I10">
            <v>7.5</v>
          </cell>
          <cell r="J10">
            <v>180</v>
          </cell>
          <cell r="K10">
            <v>0.97297297297297303</v>
          </cell>
        </row>
        <row r="11">
          <cell r="B11" t="str">
            <v>Anna Luisa De Castro Monteiro</v>
          </cell>
          <cell r="C11" t="str">
            <v>Cadastro e Similaridade de Produtos</v>
          </cell>
          <cell r="D11" t="str">
            <v>Analista Gestao Fornec Padr Materiais Sr</v>
          </cell>
          <cell r="E11">
            <v>114</v>
          </cell>
          <cell r="F11">
            <v>0</v>
          </cell>
          <cell r="G11">
            <v>0</v>
          </cell>
          <cell r="H11">
            <v>0</v>
          </cell>
          <cell r="I11">
            <v>0.33333333333333331</v>
          </cell>
          <cell r="J11">
            <v>8</v>
          </cell>
          <cell r="K11">
            <v>7.0175438596491224E-2</v>
          </cell>
        </row>
        <row r="12">
          <cell r="B12" t="str">
            <v>Anne Caroline Hemmel de Brito</v>
          </cell>
          <cell r="C12" t="str">
            <v>Excelência Operacional</v>
          </cell>
          <cell r="D12" t="str">
            <v>Tecnico Administrativo I</v>
          </cell>
          <cell r="E12">
            <v>167</v>
          </cell>
          <cell r="F12">
            <v>0</v>
          </cell>
          <cell r="G12">
            <v>0</v>
          </cell>
          <cell r="H12">
            <v>0</v>
          </cell>
          <cell r="I12">
            <v>0.66666666666666652</v>
          </cell>
          <cell r="J12">
            <v>16</v>
          </cell>
          <cell r="K12">
            <v>9.580838323353294E-2</v>
          </cell>
        </row>
        <row r="13">
          <cell r="B13" t="str">
            <v>Arianna Elma Martins Xavier</v>
          </cell>
          <cell r="C13" t="str">
            <v>Financeiro</v>
          </cell>
          <cell r="D13" t="str">
            <v>Coordenador Planejamento Financeiro</v>
          </cell>
          <cell r="E13">
            <v>185</v>
          </cell>
          <cell r="F13">
            <v>0</v>
          </cell>
          <cell r="G13">
            <v>0</v>
          </cell>
          <cell r="H13">
            <v>0</v>
          </cell>
          <cell r="I13">
            <v>7.3333333333333339</v>
          </cell>
          <cell r="J13">
            <v>176</v>
          </cell>
          <cell r="K13">
            <v>0.9513513513513514</v>
          </cell>
        </row>
        <row r="14">
          <cell r="B14" t="str">
            <v>Arthur Ferreira Vaccari</v>
          </cell>
          <cell r="C14" t="str">
            <v>Compras Diretas - Mat Médicos e Eng Clin</v>
          </cell>
          <cell r="D14" t="str">
            <v>Especialista Compras</v>
          </cell>
          <cell r="E14">
            <v>185</v>
          </cell>
          <cell r="F14">
            <v>0</v>
          </cell>
          <cell r="G14">
            <v>0</v>
          </cell>
          <cell r="H14">
            <v>0</v>
          </cell>
          <cell r="I14">
            <v>0.66666666666666663</v>
          </cell>
          <cell r="J14">
            <v>16</v>
          </cell>
          <cell r="K14">
            <v>8.6486486486486491E-2</v>
          </cell>
        </row>
        <row r="15">
          <cell r="B15" t="str">
            <v>Artur Camilo Costa</v>
          </cell>
          <cell r="C15" t="str">
            <v>Projetos e Obras - Regional</v>
          </cell>
          <cell r="D15" t="str">
            <v>Arquiteto Jr</v>
          </cell>
          <cell r="E15">
            <v>185</v>
          </cell>
          <cell r="F15">
            <v>1.5</v>
          </cell>
          <cell r="G15">
            <v>36</v>
          </cell>
          <cell r="H15">
            <v>0.19459459459459461</v>
          </cell>
          <cell r="I15">
            <v>1.875</v>
          </cell>
          <cell r="J15">
            <v>45</v>
          </cell>
          <cell r="K15">
            <v>0.24324324324324326</v>
          </cell>
        </row>
        <row r="16">
          <cell r="B16" t="str">
            <v>BRENDA CINTRA DO CARMO</v>
          </cell>
          <cell r="C16" t="str">
            <v>Fiscal P2P</v>
          </cell>
          <cell r="D16" t="str">
            <v>Analista Fiscal Jr</v>
          </cell>
          <cell r="E16">
            <v>141</v>
          </cell>
          <cell r="F16">
            <v>0</v>
          </cell>
          <cell r="G16">
            <v>0</v>
          </cell>
          <cell r="H16">
            <v>0</v>
          </cell>
          <cell r="I16">
            <v>3.1250000000000004</v>
          </cell>
          <cell r="J16">
            <v>75</v>
          </cell>
          <cell r="K16">
            <v>0.53191489361702127</v>
          </cell>
        </row>
        <row r="17">
          <cell r="B17" t="str">
            <v>Brenda Karla Ramalho Lessa</v>
          </cell>
          <cell r="C17" t="str">
            <v>Ensino Corporativo</v>
          </cell>
          <cell r="D17" t="str">
            <v>Analista Treinamento Pl</v>
          </cell>
          <cell r="E17">
            <v>185</v>
          </cell>
          <cell r="F17">
            <v>3.2916666666666665</v>
          </cell>
          <cell r="G17">
            <v>79</v>
          </cell>
          <cell r="H17">
            <v>0.42702702702702705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Bruna Correa Lima</v>
          </cell>
          <cell r="C18" t="str">
            <v>Indiretas – Facilities</v>
          </cell>
          <cell r="D18" t="str">
            <v>Assistente Administrativo III</v>
          </cell>
          <cell r="E18">
            <v>185</v>
          </cell>
          <cell r="F18">
            <v>0</v>
          </cell>
          <cell r="G18">
            <v>0</v>
          </cell>
          <cell r="H18">
            <v>0</v>
          </cell>
          <cell r="I18">
            <v>0.66666666666666663</v>
          </cell>
          <cell r="J18">
            <v>16</v>
          </cell>
          <cell r="K18">
            <v>8.6486486486486491E-2</v>
          </cell>
        </row>
        <row r="19">
          <cell r="B19" t="str">
            <v>BRUNO SANTORO</v>
          </cell>
          <cell r="C19" t="str">
            <v>Compras Diretas e OPME</v>
          </cell>
          <cell r="D19" t="str">
            <v>Comprador Sr</v>
          </cell>
          <cell r="E19">
            <v>185</v>
          </cell>
          <cell r="F19">
            <v>0</v>
          </cell>
          <cell r="G19">
            <v>0</v>
          </cell>
          <cell r="H19">
            <v>0</v>
          </cell>
          <cell r="I19">
            <v>0.66666666666666663</v>
          </cell>
          <cell r="J19">
            <v>16</v>
          </cell>
          <cell r="K19">
            <v>8.6486486486486491E-2</v>
          </cell>
        </row>
        <row r="20">
          <cell r="B20" t="str">
            <v>Camilo Cezar dos Santos Martins</v>
          </cell>
          <cell r="C20" t="str">
            <v>Compras Diretas e OPME</v>
          </cell>
          <cell r="D20" t="str">
            <v>Comprador Pl</v>
          </cell>
          <cell r="E20">
            <v>185</v>
          </cell>
          <cell r="F20">
            <v>0</v>
          </cell>
          <cell r="G20">
            <v>0</v>
          </cell>
          <cell r="H20">
            <v>0</v>
          </cell>
          <cell r="I20">
            <v>0.66666666666666663</v>
          </cell>
          <cell r="J20">
            <v>16</v>
          </cell>
          <cell r="K20">
            <v>8.6486486486486491E-2</v>
          </cell>
        </row>
        <row r="21">
          <cell r="B21" t="str">
            <v>Carolline Oliveira de Freitas</v>
          </cell>
          <cell r="C21" t="str">
            <v>Cadastro e Similaridade de Produtos</v>
          </cell>
          <cell r="D21" t="str">
            <v>Analista Gestão Fornecedores Jr</v>
          </cell>
          <cell r="E21">
            <v>185</v>
          </cell>
          <cell r="F21">
            <v>0</v>
          </cell>
          <cell r="G21">
            <v>0</v>
          </cell>
          <cell r="H21">
            <v>0</v>
          </cell>
          <cell r="I21">
            <v>0.66666666666666663</v>
          </cell>
          <cell r="J21">
            <v>16</v>
          </cell>
          <cell r="K21">
            <v>8.6486486486486491E-2</v>
          </cell>
        </row>
        <row r="22">
          <cell r="B22" t="str">
            <v>Cecilia De Souza Melo</v>
          </cell>
          <cell r="C22" t="str">
            <v>Adm RH</v>
          </cell>
          <cell r="D22" t="str">
            <v>Analista Recursos Humanos Jr</v>
          </cell>
          <cell r="E22">
            <v>185</v>
          </cell>
          <cell r="F22">
            <v>1.9</v>
          </cell>
          <cell r="G22">
            <v>45.36</v>
          </cell>
          <cell r="H22">
            <v>0.24518918918918919</v>
          </cell>
          <cell r="I22">
            <v>2.4854166666666671</v>
          </cell>
          <cell r="J22">
            <v>59.39</v>
          </cell>
          <cell r="K22">
            <v>0.32102702702702701</v>
          </cell>
        </row>
        <row r="23">
          <cell r="B23" t="str">
            <v>Christian Appel</v>
          </cell>
          <cell r="C23" t="str">
            <v>Compras - Digital e Inovação</v>
          </cell>
          <cell r="D23" t="str">
            <v>Comprador Sr</v>
          </cell>
          <cell r="E23">
            <v>185</v>
          </cell>
          <cell r="F23">
            <v>0</v>
          </cell>
          <cell r="G23">
            <v>0</v>
          </cell>
          <cell r="H23">
            <v>0</v>
          </cell>
          <cell r="I23">
            <v>0.66666666666666674</v>
          </cell>
          <cell r="J23">
            <v>16</v>
          </cell>
          <cell r="K23">
            <v>8.6486486486486491E-2</v>
          </cell>
        </row>
        <row r="24">
          <cell r="B24" t="str">
            <v>Cristiane de Oliveira Pessoa</v>
          </cell>
          <cell r="C24" t="str">
            <v>Exc. Operacional Sist. de Saúde Público</v>
          </cell>
          <cell r="D24" t="str">
            <v>Consultor Projetos Melhoria Continua</v>
          </cell>
          <cell r="E24">
            <v>185</v>
          </cell>
          <cell r="F24">
            <v>5.9166666666666661</v>
          </cell>
          <cell r="G24">
            <v>142</v>
          </cell>
          <cell r="H24">
            <v>0.76756756756756761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Daiane da Silva Padovesi</v>
          </cell>
          <cell r="C25" t="str">
            <v>Folha de Pagamento</v>
          </cell>
          <cell r="D25" t="str">
            <v>Analista Recursos Humanos Sr</v>
          </cell>
          <cell r="E25">
            <v>88</v>
          </cell>
          <cell r="F25">
            <v>3.0020833333333332</v>
          </cell>
          <cell r="G25">
            <v>72.03</v>
          </cell>
          <cell r="H25">
            <v>0.81852272727272724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Danielle de Paiva Santello</v>
          </cell>
          <cell r="C26" t="str">
            <v>Gerência Recursos Humanos</v>
          </cell>
          <cell r="D26" t="str">
            <v>Gerente Regional Consultoria RH</v>
          </cell>
          <cell r="E26">
            <v>185</v>
          </cell>
          <cell r="F26">
            <v>2.625</v>
          </cell>
          <cell r="G26">
            <v>63</v>
          </cell>
          <cell r="H26">
            <v>0.34054054054054056</v>
          </cell>
          <cell r="I26">
            <v>4.875</v>
          </cell>
          <cell r="J26">
            <v>117</v>
          </cell>
          <cell r="K26">
            <v>0.63243243243243241</v>
          </cell>
        </row>
        <row r="27">
          <cell r="B27" t="str">
            <v>Danilo da Silva Lili</v>
          </cell>
          <cell r="C27" t="str">
            <v>Controladoria - Regional</v>
          </cell>
          <cell r="D27" t="str">
            <v>Gerente Financeiro Regional</v>
          </cell>
          <cell r="E27">
            <v>62</v>
          </cell>
          <cell r="F27">
            <v>0.375</v>
          </cell>
          <cell r="G27">
            <v>9</v>
          </cell>
          <cell r="H27">
            <v>0.14516129032258066</v>
          </cell>
          <cell r="I27">
            <v>1.5</v>
          </cell>
          <cell r="J27">
            <v>36</v>
          </cell>
          <cell r="K27">
            <v>0.58064516129032262</v>
          </cell>
        </row>
        <row r="28">
          <cell r="B28" t="str">
            <v>Daymon Carvalho Rebac</v>
          </cell>
          <cell r="C28" t="str">
            <v>Cadastro e Similaridade de Produtos</v>
          </cell>
          <cell r="D28" t="str">
            <v>Analista Dados</v>
          </cell>
          <cell r="E28">
            <v>185</v>
          </cell>
          <cell r="F28">
            <v>0</v>
          </cell>
          <cell r="G28">
            <v>0</v>
          </cell>
          <cell r="H28">
            <v>0</v>
          </cell>
          <cell r="I28">
            <v>0.66666666666666663</v>
          </cell>
          <cell r="J28">
            <v>16</v>
          </cell>
          <cell r="K28">
            <v>8.6486486486486491E-2</v>
          </cell>
        </row>
        <row r="29">
          <cell r="B29" t="str">
            <v>Deciria Fernandes Silva</v>
          </cell>
          <cell r="C29" t="str">
            <v>Contabilidade - Regional</v>
          </cell>
          <cell r="D29" t="str">
            <v>Coordenador Contabil</v>
          </cell>
          <cell r="E29">
            <v>185</v>
          </cell>
          <cell r="F29">
            <v>2.8333333333333339</v>
          </cell>
          <cell r="G29">
            <v>68</v>
          </cell>
          <cell r="H29">
            <v>0.36756756756756759</v>
          </cell>
          <cell r="I29">
            <v>2.9583333333333335</v>
          </cell>
          <cell r="J29">
            <v>71</v>
          </cell>
          <cell r="K29">
            <v>0.38378378378378381</v>
          </cell>
        </row>
        <row r="30">
          <cell r="B30" t="str">
            <v>Diana Coelho De Oliveira</v>
          </cell>
          <cell r="C30" t="str">
            <v>Compras Diretas Medicamentos</v>
          </cell>
          <cell r="D30" t="str">
            <v>Comprador Pl</v>
          </cell>
          <cell r="E30">
            <v>185</v>
          </cell>
          <cell r="F30">
            <v>0</v>
          </cell>
          <cell r="G30">
            <v>0</v>
          </cell>
          <cell r="H30">
            <v>0</v>
          </cell>
          <cell r="I30">
            <v>0.66666666666666663</v>
          </cell>
          <cell r="J30">
            <v>16</v>
          </cell>
          <cell r="K30">
            <v>8.6486486486486491E-2</v>
          </cell>
        </row>
        <row r="31">
          <cell r="B31" t="str">
            <v>Ederson Garcia Duarte</v>
          </cell>
          <cell r="C31" t="str">
            <v>Compras Indiretas</v>
          </cell>
          <cell r="D31" t="str">
            <v>Comprador Pl</v>
          </cell>
          <cell r="E31">
            <v>185</v>
          </cell>
          <cell r="F31">
            <v>0</v>
          </cell>
          <cell r="G31">
            <v>0</v>
          </cell>
          <cell r="H31">
            <v>0</v>
          </cell>
          <cell r="I31">
            <v>0.66666666666666663</v>
          </cell>
          <cell r="J31">
            <v>16</v>
          </cell>
          <cell r="K31">
            <v>8.6486486486486491E-2</v>
          </cell>
        </row>
        <row r="32">
          <cell r="B32" t="str">
            <v>EDUARDO YUDI ITO</v>
          </cell>
          <cell r="C32" t="str">
            <v>RH, Serviços Corporativos e MKT</v>
          </cell>
          <cell r="D32" t="str">
            <v>Comprador Pl</v>
          </cell>
          <cell r="E32">
            <v>185</v>
          </cell>
          <cell r="F32">
            <v>0</v>
          </cell>
          <cell r="G32">
            <v>0</v>
          </cell>
          <cell r="H32">
            <v>0</v>
          </cell>
          <cell r="I32">
            <v>0.66666666666666663</v>
          </cell>
          <cell r="J32">
            <v>16</v>
          </cell>
          <cell r="K32">
            <v>8.6486486486486491E-2</v>
          </cell>
        </row>
        <row r="33">
          <cell r="B33" t="str">
            <v>Elisangela de Fatima Dias</v>
          </cell>
          <cell r="C33" t="str">
            <v>Excelência Operacional</v>
          </cell>
          <cell r="D33" t="str">
            <v>Analista Gestão Fornecedores Jr</v>
          </cell>
          <cell r="E33">
            <v>185</v>
          </cell>
          <cell r="F33">
            <v>0</v>
          </cell>
          <cell r="G33">
            <v>0</v>
          </cell>
          <cell r="H33">
            <v>0</v>
          </cell>
          <cell r="I33">
            <v>0.58333333333333326</v>
          </cell>
          <cell r="J33">
            <v>14</v>
          </cell>
          <cell r="K33">
            <v>7.567567567567568E-2</v>
          </cell>
        </row>
        <row r="34">
          <cell r="B34" t="str">
            <v>Elisson Conceicao Passos</v>
          </cell>
          <cell r="C34" t="str">
            <v>Relações com terceiros - Regional</v>
          </cell>
          <cell r="D34" t="str">
            <v>Analista Negociaçao Contratos Pl</v>
          </cell>
          <cell r="E34">
            <v>185</v>
          </cell>
          <cell r="F34">
            <v>4.041666666666667</v>
          </cell>
          <cell r="G34">
            <v>97</v>
          </cell>
          <cell r="H34">
            <v>0.5243243243243243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Filipe Rodrigues de Souza</v>
          </cell>
          <cell r="C35" t="str">
            <v>Atração e Seleção - GO</v>
          </cell>
          <cell r="D35" t="str">
            <v>Analista Recursos Humanos Pl</v>
          </cell>
          <cell r="E35">
            <v>185</v>
          </cell>
          <cell r="F35">
            <v>2.208333333333333</v>
          </cell>
          <cell r="G35">
            <v>53</v>
          </cell>
          <cell r="H35">
            <v>0.2864864864864865</v>
          </cell>
          <cell r="I35">
            <v>2.5833333333333335</v>
          </cell>
          <cell r="J35">
            <v>62</v>
          </cell>
          <cell r="K35">
            <v>0.33513513513513515</v>
          </cell>
        </row>
        <row r="36">
          <cell r="B36" t="str">
            <v>Flavia Fernanda da Costa</v>
          </cell>
          <cell r="C36" t="str">
            <v>Indiretas DG&amp;A (Adm, Ensino,MKT,Viagens)</v>
          </cell>
          <cell r="D36" t="str">
            <v>Especialista Compras</v>
          </cell>
          <cell r="E36">
            <v>185</v>
          </cell>
          <cell r="F36">
            <v>0</v>
          </cell>
          <cell r="G36">
            <v>0</v>
          </cell>
          <cell r="H36">
            <v>0</v>
          </cell>
          <cell r="I36">
            <v>0.66666666666666663</v>
          </cell>
          <cell r="J36">
            <v>16</v>
          </cell>
          <cell r="K36">
            <v>8.6486486486486491E-2</v>
          </cell>
        </row>
        <row r="37">
          <cell r="B37" t="str">
            <v>Flavia Machado Da Silva Soares</v>
          </cell>
          <cell r="C37" t="str">
            <v>Indiretas DG&amp;A (Adm, Ensino,MKT,Viagens)</v>
          </cell>
          <cell r="D37" t="str">
            <v>Comprador Sr</v>
          </cell>
          <cell r="E37">
            <v>185</v>
          </cell>
          <cell r="F37">
            <v>0</v>
          </cell>
          <cell r="G37">
            <v>0</v>
          </cell>
          <cell r="H37">
            <v>0</v>
          </cell>
          <cell r="I37">
            <v>0.66666666666666663</v>
          </cell>
          <cell r="J37">
            <v>16</v>
          </cell>
          <cell r="K37">
            <v>8.6486486486486491E-2</v>
          </cell>
        </row>
        <row r="38">
          <cell r="B38" t="str">
            <v>Gabriel Madeira Cordeiro</v>
          </cell>
          <cell r="C38" t="str">
            <v>Compras Diretas e OPME</v>
          </cell>
          <cell r="D38" t="str">
            <v>Comprador Jr</v>
          </cell>
          <cell r="E38">
            <v>185</v>
          </cell>
          <cell r="F38">
            <v>0</v>
          </cell>
          <cell r="G38">
            <v>0</v>
          </cell>
          <cell r="H38">
            <v>0</v>
          </cell>
          <cell r="I38">
            <v>0.66666666666666663</v>
          </cell>
          <cell r="J38">
            <v>16</v>
          </cell>
          <cell r="K38">
            <v>8.6486486486486491E-2</v>
          </cell>
        </row>
        <row r="39">
          <cell r="B39" t="str">
            <v>Gabriela de Freitas Novaes</v>
          </cell>
          <cell r="C39" t="str">
            <v>Gerência de Compliance</v>
          </cell>
          <cell r="D39" t="str">
            <v>Consultor Compliance</v>
          </cell>
          <cell r="E39">
            <v>185</v>
          </cell>
          <cell r="F39">
            <v>3.7118055555555554</v>
          </cell>
          <cell r="G39">
            <v>89.05</v>
          </cell>
          <cell r="H39">
            <v>0.48135135135135132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Gabriella Rodrigues Trindade</v>
          </cell>
          <cell r="C40" t="str">
            <v>Ensino Corporativo I - Regional</v>
          </cell>
          <cell r="D40" t="str">
            <v>Analista de Treinamento</v>
          </cell>
          <cell r="E40">
            <v>185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GABRIELY SILVA GERMANO PEREIRA</v>
          </cell>
          <cell r="C41" t="str">
            <v>Compras Diretas Medicamentos</v>
          </cell>
          <cell r="D41" t="str">
            <v>Assistente Suprimentos</v>
          </cell>
          <cell r="E41">
            <v>185</v>
          </cell>
          <cell r="F41">
            <v>0</v>
          </cell>
          <cell r="G41">
            <v>0</v>
          </cell>
          <cell r="H41">
            <v>0</v>
          </cell>
          <cell r="I41">
            <v>0.66666666666666674</v>
          </cell>
          <cell r="J41">
            <v>16</v>
          </cell>
          <cell r="K41">
            <v>8.6486486486486491E-2</v>
          </cell>
        </row>
        <row r="42">
          <cell r="B42" t="str">
            <v>GABRYELLE VITORIA PASTOR DE SOUZA</v>
          </cell>
          <cell r="C42" t="str">
            <v>Excelência Operacional</v>
          </cell>
          <cell r="D42" t="str">
            <v>Tecnico Administrativo II</v>
          </cell>
          <cell r="E42">
            <v>185</v>
          </cell>
          <cell r="F42">
            <v>0</v>
          </cell>
          <cell r="G42">
            <v>0</v>
          </cell>
          <cell r="H42">
            <v>0</v>
          </cell>
          <cell r="I42">
            <v>0.66666666666666663</v>
          </cell>
          <cell r="J42">
            <v>16</v>
          </cell>
          <cell r="K42">
            <v>8.6486486486486491E-2</v>
          </cell>
        </row>
        <row r="43">
          <cell r="B43" t="str">
            <v>GUILHERME CORREIA VIEIRA</v>
          </cell>
          <cell r="C43" t="str">
            <v>Compras - Digital e Inovação</v>
          </cell>
          <cell r="D43" t="str">
            <v>Comprador Sr</v>
          </cell>
          <cell r="E43">
            <v>185</v>
          </cell>
          <cell r="F43">
            <v>0</v>
          </cell>
          <cell r="G43">
            <v>0</v>
          </cell>
          <cell r="H43">
            <v>0</v>
          </cell>
          <cell r="I43">
            <v>0.66666666666666663</v>
          </cell>
          <cell r="J43">
            <v>16</v>
          </cell>
          <cell r="K43">
            <v>8.6486486486486491E-2</v>
          </cell>
        </row>
        <row r="44">
          <cell r="B44" t="str">
            <v>Guilherme Morais De Godoi</v>
          </cell>
          <cell r="C44" t="str">
            <v>Comunicação Interna - Regional</v>
          </cell>
          <cell r="D44" t="str">
            <v>Analista Comunicaçao Jr</v>
          </cell>
          <cell r="E44">
            <v>185</v>
          </cell>
          <cell r="F44">
            <v>4.0833333333333339</v>
          </cell>
          <cell r="G44">
            <v>98</v>
          </cell>
          <cell r="H44">
            <v>0.52972972972972976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Guilherme Zirbes Faria</v>
          </cell>
          <cell r="C45" t="str">
            <v>Compras Diretas MDA</v>
          </cell>
          <cell r="D45" t="str">
            <v>Comprador Sr</v>
          </cell>
          <cell r="E45">
            <v>185</v>
          </cell>
          <cell r="F45">
            <v>0</v>
          </cell>
          <cell r="G45">
            <v>0</v>
          </cell>
          <cell r="H45">
            <v>0</v>
          </cell>
          <cell r="I45">
            <v>0.66666666666666663</v>
          </cell>
          <cell r="J45">
            <v>16</v>
          </cell>
          <cell r="K45">
            <v>8.6486486486486491E-2</v>
          </cell>
        </row>
        <row r="46">
          <cell r="B46" t="str">
            <v>Gustavo ROBERTO LOPES SILVA</v>
          </cell>
          <cell r="C46" t="str">
            <v>Compras Diretas - Mat Médicos e Eng Clin</v>
          </cell>
          <cell r="D46" t="str">
            <v>Especialista Compras</v>
          </cell>
          <cell r="E46">
            <v>70</v>
          </cell>
          <cell r="F46">
            <v>0</v>
          </cell>
          <cell r="G46">
            <v>0</v>
          </cell>
          <cell r="H46">
            <v>0</v>
          </cell>
          <cell r="I46">
            <v>0.66666666666666663</v>
          </cell>
          <cell r="J46">
            <v>16</v>
          </cell>
          <cell r="K46">
            <v>0.22857142857142856</v>
          </cell>
        </row>
        <row r="47">
          <cell r="B47" t="str">
            <v>Henrique Augusto Silva Carmo</v>
          </cell>
          <cell r="C47" t="str">
            <v>Compras Diretas MDA</v>
          </cell>
          <cell r="D47" t="str">
            <v>Comprador Jr</v>
          </cell>
          <cell r="E47">
            <v>185</v>
          </cell>
          <cell r="F47">
            <v>0</v>
          </cell>
          <cell r="G47">
            <v>0</v>
          </cell>
          <cell r="H47">
            <v>0</v>
          </cell>
          <cell r="I47">
            <v>0.66666666666666663</v>
          </cell>
          <cell r="J47">
            <v>16</v>
          </cell>
          <cell r="K47">
            <v>8.6486486486486491E-2</v>
          </cell>
        </row>
        <row r="48">
          <cell r="B48" t="str">
            <v>Iane Reboredo Jardim</v>
          </cell>
          <cell r="C48" t="str">
            <v>Compras Diretas MDA</v>
          </cell>
          <cell r="D48" t="str">
            <v>Comprador Pl</v>
          </cell>
          <cell r="E48">
            <v>185</v>
          </cell>
          <cell r="F48">
            <v>0</v>
          </cell>
          <cell r="G48">
            <v>0</v>
          </cell>
          <cell r="H48">
            <v>0</v>
          </cell>
          <cell r="I48">
            <v>0.66666666666666663</v>
          </cell>
          <cell r="J48">
            <v>16</v>
          </cell>
          <cell r="K48">
            <v>8.6486486486486491E-2</v>
          </cell>
        </row>
        <row r="49">
          <cell r="B49" t="str">
            <v>Ivana Santos de Aquino</v>
          </cell>
          <cell r="C49" t="str">
            <v>Segurança do Trabalho  - Regional Goiás</v>
          </cell>
          <cell r="D49" t="str">
            <v>Analista Segurança Trabalho</v>
          </cell>
          <cell r="E49">
            <v>149</v>
          </cell>
          <cell r="F49">
            <v>2.8250000000000002</v>
          </cell>
          <cell r="G49">
            <v>67.48</v>
          </cell>
          <cell r="H49">
            <v>0.45288590604026846</v>
          </cell>
          <cell r="I49">
            <v>0.375</v>
          </cell>
          <cell r="J49">
            <v>9</v>
          </cell>
          <cell r="K49">
            <v>6.0402684563758392E-2</v>
          </cell>
        </row>
        <row r="50">
          <cell r="B50" t="str">
            <v>Izabela Felicio Chaves</v>
          </cell>
          <cell r="C50" t="str">
            <v>Cadastro e Similaridade de Produtos</v>
          </cell>
          <cell r="D50" t="str">
            <v>Analista Planejamento e Logistica Sr</v>
          </cell>
          <cell r="E50">
            <v>185</v>
          </cell>
          <cell r="F50">
            <v>0</v>
          </cell>
          <cell r="G50">
            <v>0</v>
          </cell>
          <cell r="H50">
            <v>0</v>
          </cell>
          <cell r="I50">
            <v>0.5</v>
          </cell>
          <cell r="J50">
            <v>12</v>
          </cell>
          <cell r="K50">
            <v>6.4864864864864868E-2</v>
          </cell>
        </row>
        <row r="51">
          <cell r="B51" t="str">
            <v>Izaura Fernanda de Almeida Picolo</v>
          </cell>
          <cell r="C51" t="str">
            <v>Consultoria RH</v>
          </cell>
          <cell r="D51" t="str">
            <v>Coordenador Recursos Humanos</v>
          </cell>
          <cell r="E51">
            <v>185</v>
          </cell>
          <cell r="F51">
            <v>3.4166666666666661</v>
          </cell>
          <cell r="G51">
            <v>82</v>
          </cell>
          <cell r="H51">
            <v>0.44324324324324327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Jennifer Luciano Buratto</v>
          </cell>
          <cell r="C52" t="str">
            <v>Cadastro e Similaridade de Produtos</v>
          </cell>
          <cell r="D52" t="str">
            <v>Tecnico Administrativo III</v>
          </cell>
          <cell r="E52">
            <v>176</v>
          </cell>
          <cell r="F52">
            <v>0</v>
          </cell>
          <cell r="G52">
            <v>0</v>
          </cell>
          <cell r="H52">
            <v>0</v>
          </cell>
          <cell r="I52">
            <v>0.66666666666666663</v>
          </cell>
          <cell r="J52">
            <v>16</v>
          </cell>
          <cell r="K52">
            <v>9.0909090909090912E-2</v>
          </cell>
        </row>
        <row r="53">
          <cell r="B53" t="str">
            <v>Jessica Oliveira Lima</v>
          </cell>
          <cell r="C53" t="str">
            <v>Competências, Performance e Talentos</v>
          </cell>
          <cell r="D53" t="str">
            <v>Analista Recursos Humanos Pl</v>
          </cell>
          <cell r="E53">
            <v>185</v>
          </cell>
          <cell r="F53">
            <v>3.4583333333333335</v>
          </cell>
          <cell r="G53">
            <v>83</v>
          </cell>
          <cell r="H53">
            <v>0.44864864864864867</v>
          </cell>
          <cell r="I53">
            <v>2.5833333333333335</v>
          </cell>
          <cell r="J53">
            <v>62</v>
          </cell>
          <cell r="K53">
            <v>0.33513513513513515</v>
          </cell>
        </row>
        <row r="54">
          <cell r="B54" t="str">
            <v>Joice de Sa Menezes Paraguassu</v>
          </cell>
          <cell r="C54" t="str">
            <v>Atração e Seleção - GO</v>
          </cell>
          <cell r="D54" t="str">
            <v>Analista Recursos Humanos Pl</v>
          </cell>
          <cell r="E54">
            <v>141</v>
          </cell>
          <cell r="F54">
            <v>1.6666666666666665</v>
          </cell>
          <cell r="G54">
            <v>40</v>
          </cell>
          <cell r="H54">
            <v>0.28368794326241137</v>
          </cell>
          <cell r="I54">
            <v>0.66666666666666674</v>
          </cell>
          <cell r="J54">
            <v>16</v>
          </cell>
          <cell r="K54">
            <v>0.11347517730496454</v>
          </cell>
        </row>
        <row r="55">
          <cell r="B55" t="str">
            <v>Joscelino Celso De Oliveira</v>
          </cell>
          <cell r="C55" t="str">
            <v>Cadastro e Similaridade de Produtos</v>
          </cell>
          <cell r="D55" t="str">
            <v>Analista Processos Eficiência Operac. Sr</v>
          </cell>
          <cell r="E55">
            <v>185</v>
          </cell>
          <cell r="F55">
            <v>0</v>
          </cell>
          <cell r="G55">
            <v>0</v>
          </cell>
          <cell r="H55">
            <v>0</v>
          </cell>
          <cell r="I55">
            <v>0.66666666666666663</v>
          </cell>
          <cell r="J55">
            <v>16</v>
          </cell>
          <cell r="K55">
            <v>8.6486486486486491E-2</v>
          </cell>
        </row>
        <row r="56">
          <cell r="B56" t="str">
            <v>Jose carlos campos goncalves filho</v>
          </cell>
          <cell r="C56" t="str">
            <v>Meio Ambiente</v>
          </cell>
          <cell r="D56" t="str">
            <v>Engenheiro Meio Ambiente</v>
          </cell>
          <cell r="E56">
            <v>185</v>
          </cell>
          <cell r="F56">
            <v>1.8333333333333333</v>
          </cell>
          <cell r="G56">
            <v>44</v>
          </cell>
          <cell r="H56">
            <v>0.23783783783783785</v>
          </cell>
          <cell r="I56">
            <v>2.083333333333333</v>
          </cell>
          <cell r="J56">
            <v>50</v>
          </cell>
          <cell r="K56">
            <v>0.27027027027027029</v>
          </cell>
        </row>
        <row r="57">
          <cell r="B57" t="str">
            <v>Juanilson da Silva Santos</v>
          </cell>
          <cell r="C57" t="str">
            <v>Centro Logístico Morumbi</v>
          </cell>
          <cell r="D57" t="str">
            <v>Lider Almoxarifado</v>
          </cell>
          <cell r="E57">
            <v>185</v>
          </cell>
          <cell r="F57">
            <v>2.541666666666667</v>
          </cell>
          <cell r="G57">
            <v>61</v>
          </cell>
          <cell r="H57">
            <v>0.32972972972972975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Kalita Abreu Santos</v>
          </cell>
          <cell r="C58" t="str">
            <v>Suprimentos - Regional</v>
          </cell>
          <cell r="D58" t="str">
            <v>Analista Suprimentos Pl</v>
          </cell>
          <cell r="E58">
            <v>185</v>
          </cell>
          <cell r="F58">
            <v>3.8138888888888891</v>
          </cell>
          <cell r="G58">
            <v>91.32</v>
          </cell>
          <cell r="H58">
            <v>0.4936216216216216</v>
          </cell>
          <cell r="I58">
            <v>2.0048611111111114</v>
          </cell>
          <cell r="J58">
            <v>48.07</v>
          </cell>
          <cell r="K58">
            <v>0.25983783783783782</v>
          </cell>
        </row>
        <row r="59">
          <cell r="B59" t="str">
            <v>Kamila Cristina Sousa Jacino</v>
          </cell>
          <cell r="C59" t="str">
            <v>Gestao Adm Contratos</v>
          </cell>
          <cell r="D59" t="str">
            <v>Tecnico Administrativo I</v>
          </cell>
          <cell r="E59">
            <v>167</v>
          </cell>
          <cell r="F59">
            <v>1.6756944444444444</v>
          </cell>
          <cell r="G59">
            <v>40.130000000000003</v>
          </cell>
          <cell r="H59">
            <v>0.24029940119760482</v>
          </cell>
          <cell r="I59">
            <v>2.1875000000000004</v>
          </cell>
          <cell r="J59">
            <v>52.3</v>
          </cell>
          <cell r="K59">
            <v>0.31317365269461078</v>
          </cell>
        </row>
        <row r="60">
          <cell r="B60" t="str">
            <v>Karine Borges De Medeiros</v>
          </cell>
          <cell r="C60" t="str">
            <v>Ensino Regional</v>
          </cell>
          <cell r="D60" t="str">
            <v>Coordenador Médico Ensino</v>
          </cell>
          <cell r="E60">
            <v>185</v>
          </cell>
          <cell r="F60">
            <v>1.5</v>
          </cell>
          <cell r="G60">
            <v>36</v>
          </cell>
          <cell r="H60">
            <v>0.19459459459459461</v>
          </cell>
          <cell r="I60">
            <v>6</v>
          </cell>
          <cell r="J60">
            <v>144</v>
          </cell>
          <cell r="K60">
            <v>0.77837837837837842</v>
          </cell>
        </row>
        <row r="61">
          <cell r="B61" t="str">
            <v>Karine Reis de Assis</v>
          </cell>
          <cell r="C61" t="str">
            <v>Planejamento e Analytics RH</v>
          </cell>
          <cell r="D61" t="str">
            <v>Analista Recursos Humanos Sr</v>
          </cell>
          <cell r="E61">
            <v>185</v>
          </cell>
          <cell r="F61">
            <v>3.3333333333333335</v>
          </cell>
          <cell r="G61">
            <v>80</v>
          </cell>
          <cell r="H61">
            <v>0.43243243243243246</v>
          </cell>
          <cell r="I61">
            <v>1.4583333333333335</v>
          </cell>
          <cell r="J61">
            <v>35</v>
          </cell>
          <cell r="K61">
            <v>0.1891891891891892</v>
          </cell>
        </row>
        <row r="62">
          <cell r="B62" t="str">
            <v>karlla katiuscy ribeiro ferreira</v>
          </cell>
          <cell r="C62" t="str">
            <v>Atração e Seleção - GO</v>
          </cell>
          <cell r="D62" t="str">
            <v>Analista Recursos Humanos Pl</v>
          </cell>
          <cell r="E62">
            <v>141</v>
          </cell>
          <cell r="F62">
            <v>0.33333333333333331</v>
          </cell>
          <cell r="G62">
            <v>8</v>
          </cell>
          <cell r="H62">
            <v>5.6737588652482268E-2</v>
          </cell>
          <cell r="I62">
            <v>2.625</v>
          </cell>
          <cell r="J62">
            <v>63</v>
          </cell>
          <cell r="K62">
            <v>0.44680851063829785</v>
          </cell>
        </row>
        <row r="63">
          <cell r="B63" t="str">
            <v>Karyn Magalhaes Silva</v>
          </cell>
          <cell r="C63" t="str">
            <v>Meio Ambiente</v>
          </cell>
          <cell r="D63" t="str">
            <v>Analista Meio Ambiente Jr</v>
          </cell>
          <cell r="E63">
            <v>185</v>
          </cell>
          <cell r="F63">
            <v>1.875</v>
          </cell>
          <cell r="G63">
            <v>45</v>
          </cell>
          <cell r="H63">
            <v>0.24324324324324326</v>
          </cell>
          <cell r="I63">
            <v>4.875</v>
          </cell>
          <cell r="J63">
            <v>117</v>
          </cell>
          <cell r="K63">
            <v>0.63243243243243241</v>
          </cell>
        </row>
        <row r="64">
          <cell r="B64" t="str">
            <v>Lana Kariorrane Souza Silva</v>
          </cell>
          <cell r="C64" t="str">
            <v>Indiretas DG&amp;A (Adm, Ensino,MKT,Viagens)</v>
          </cell>
          <cell r="D64" t="str">
            <v>Comprador Pl</v>
          </cell>
          <cell r="E64">
            <v>185</v>
          </cell>
          <cell r="F64">
            <v>0</v>
          </cell>
          <cell r="G64">
            <v>0</v>
          </cell>
          <cell r="H64">
            <v>0</v>
          </cell>
          <cell r="I64">
            <v>0.66666666666666674</v>
          </cell>
          <cell r="J64">
            <v>16</v>
          </cell>
          <cell r="K64">
            <v>8.6486486486486491E-2</v>
          </cell>
        </row>
        <row r="65">
          <cell r="B65" t="str">
            <v>Larissa Dias Dos Santos</v>
          </cell>
          <cell r="C65" t="str">
            <v>Metas e Projetos Regional GO</v>
          </cell>
          <cell r="D65" t="str">
            <v>Analista Projetos Melhoria Continua Sr</v>
          </cell>
          <cell r="E65">
            <v>185</v>
          </cell>
          <cell r="F65">
            <v>2.5715277777777783</v>
          </cell>
          <cell r="G65">
            <v>61.43</v>
          </cell>
          <cell r="H65">
            <v>0.33205405405405403</v>
          </cell>
          <cell r="I65">
            <v>2.4173611111111115</v>
          </cell>
          <cell r="J65">
            <v>58.01</v>
          </cell>
          <cell r="K65">
            <v>0.31356756756756754</v>
          </cell>
        </row>
        <row r="66">
          <cell r="B66" t="str">
            <v xml:space="preserve">Leonel de Ramos </v>
          </cell>
          <cell r="C66" t="str">
            <v>RH - Regional Goias</v>
          </cell>
          <cell r="D66" t="str">
            <v>Gerente Consultoria RH</v>
          </cell>
          <cell r="E66">
            <v>185</v>
          </cell>
          <cell r="F66">
            <v>2.458333333333333</v>
          </cell>
          <cell r="G66">
            <v>59</v>
          </cell>
          <cell r="H66">
            <v>0.31891891891891894</v>
          </cell>
          <cell r="I66">
            <v>2.9166666666666674</v>
          </cell>
          <cell r="J66">
            <v>70</v>
          </cell>
          <cell r="K66">
            <v>0.3783783783783784</v>
          </cell>
        </row>
        <row r="67">
          <cell r="B67" t="str">
            <v>Leticia Trombini da Santissima Trindade</v>
          </cell>
          <cell r="C67" t="str">
            <v>Compras Diretas Medicamentos</v>
          </cell>
          <cell r="D67" t="str">
            <v>Especialista Compras</v>
          </cell>
          <cell r="E67">
            <v>185</v>
          </cell>
          <cell r="F67">
            <v>0</v>
          </cell>
          <cell r="G67">
            <v>0</v>
          </cell>
          <cell r="H67">
            <v>0</v>
          </cell>
          <cell r="I67">
            <v>0.66666666666666674</v>
          </cell>
          <cell r="J67">
            <v>16</v>
          </cell>
          <cell r="K67">
            <v>8.6486486486486491E-2</v>
          </cell>
        </row>
        <row r="68">
          <cell r="B68" t="str">
            <v>Lidio Moreira</v>
          </cell>
          <cell r="C68" t="str">
            <v>Gerencia Operacoes - HUGO</v>
          </cell>
          <cell r="D68" t="str">
            <v>Gerente Operaçoes</v>
          </cell>
          <cell r="E68">
            <v>185</v>
          </cell>
          <cell r="F68">
            <v>2.125</v>
          </cell>
          <cell r="G68">
            <v>51</v>
          </cell>
          <cell r="H68">
            <v>0.27567567567567569</v>
          </cell>
          <cell r="I68">
            <v>5.2291666666666661</v>
          </cell>
          <cell r="J68">
            <v>125.3</v>
          </cell>
          <cell r="K68">
            <v>0.67729729729729726</v>
          </cell>
        </row>
        <row r="69">
          <cell r="B69" t="str">
            <v>Lucas Evaristo Belonio</v>
          </cell>
          <cell r="C69" t="str">
            <v>Compras Diretas e OPME</v>
          </cell>
          <cell r="D69" t="str">
            <v>Especialista Compras</v>
          </cell>
          <cell r="E69">
            <v>185</v>
          </cell>
          <cell r="F69">
            <v>0</v>
          </cell>
          <cell r="G69">
            <v>0</v>
          </cell>
          <cell r="H69">
            <v>0</v>
          </cell>
          <cell r="I69">
            <v>0.66666666666666663</v>
          </cell>
          <cell r="J69">
            <v>16</v>
          </cell>
          <cell r="K69">
            <v>8.6486486486486491E-2</v>
          </cell>
        </row>
        <row r="70">
          <cell r="B70" t="str">
            <v>LUCAS MARCOS PEREIRA</v>
          </cell>
          <cell r="C70" t="str">
            <v>Operações - Regional</v>
          </cell>
          <cell r="D70" t="str">
            <v>Coordenador Administrativo</v>
          </cell>
          <cell r="E70">
            <v>185</v>
          </cell>
          <cell r="F70">
            <v>2.0833333333333335</v>
          </cell>
          <cell r="G70">
            <v>50</v>
          </cell>
          <cell r="H70">
            <v>0.27027027027027029</v>
          </cell>
          <cell r="I70">
            <v>2.75</v>
          </cell>
          <cell r="J70">
            <v>66</v>
          </cell>
          <cell r="K70">
            <v>0.35675675675675678</v>
          </cell>
        </row>
        <row r="71">
          <cell r="B71" t="str">
            <v>Luciana Costa Barros</v>
          </cell>
          <cell r="C71" t="str">
            <v>Unidade Hospitalar Goiânia</v>
          </cell>
          <cell r="D71" t="str">
            <v>Gerenciador Pesquisa Clinica</v>
          </cell>
          <cell r="E71">
            <v>185</v>
          </cell>
          <cell r="F71">
            <v>3.833333333333333</v>
          </cell>
          <cell r="G71">
            <v>92</v>
          </cell>
          <cell r="H71">
            <v>0.49729729729729732</v>
          </cell>
          <cell r="I71">
            <v>0</v>
          </cell>
          <cell r="J71">
            <v>0</v>
          </cell>
          <cell r="K71">
            <v>0</v>
          </cell>
        </row>
        <row r="72">
          <cell r="B72" t="str">
            <v>Luiz Felipe Cavalheri dos Santos</v>
          </cell>
          <cell r="C72" t="str">
            <v>RH, Serviços Corporativos e MKT</v>
          </cell>
          <cell r="D72" t="str">
            <v>Comprador Sr</v>
          </cell>
          <cell r="E72">
            <v>185</v>
          </cell>
          <cell r="F72">
            <v>0</v>
          </cell>
          <cell r="G72">
            <v>0</v>
          </cell>
          <cell r="H72">
            <v>0</v>
          </cell>
          <cell r="I72">
            <v>0.83333333333333337</v>
          </cell>
          <cell r="J72">
            <v>20</v>
          </cell>
          <cell r="K72">
            <v>0.10810810810810811</v>
          </cell>
        </row>
        <row r="73">
          <cell r="B73" t="str">
            <v>Malena Cristina Costa Lucas</v>
          </cell>
          <cell r="C73" t="str">
            <v>Comunicação Interna - Regional</v>
          </cell>
          <cell r="D73" t="str">
            <v>Analista Comunicaçao Pl</v>
          </cell>
          <cell r="E73">
            <v>185</v>
          </cell>
          <cell r="F73">
            <v>1.5833333333333335</v>
          </cell>
          <cell r="G73">
            <v>38</v>
          </cell>
          <cell r="H73">
            <v>0.20540540540540542</v>
          </cell>
          <cell r="I73">
            <v>4.2083333333333339</v>
          </cell>
          <cell r="J73">
            <v>101</v>
          </cell>
          <cell r="K73">
            <v>0.54594594594594592</v>
          </cell>
        </row>
        <row r="74">
          <cell r="B74" t="str">
            <v>MARCIA Canto de Pinho Freitas</v>
          </cell>
          <cell r="C74" t="str">
            <v>Projetos e Obras - Regional</v>
          </cell>
          <cell r="D74" t="str">
            <v>Coordenador Planej Projetos e Obras</v>
          </cell>
          <cell r="E74">
            <v>185</v>
          </cell>
          <cell r="F74">
            <v>0</v>
          </cell>
          <cell r="G74">
            <v>0</v>
          </cell>
          <cell r="H74">
            <v>0</v>
          </cell>
          <cell r="I74">
            <v>6.625</v>
          </cell>
          <cell r="J74">
            <v>159</v>
          </cell>
          <cell r="K74">
            <v>0.85945945945945945</v>
          </cell>
        </row>
        <row r="75">
          <cell r="B75" t="str">
            <v>Marco Vinicius Rodrigues De Oliveira</v>
          </cell>
          <cell r="C75" t="str">
            <v>Folha de Pagamento</v>
          </cell>
          <cell r="D75" t="str">
            <v>Analista Recursos Humanos Sr</v>
          </cell>
          <cell r="E75">
            <v>141</v>
          </cell>
          <cell r="F75">
            <v>1.5416666666666665</v>
          </cell>
          <cell r="G75">
            <v>37</v>
          </cell>
          <cell r="H75">
            <v>0.26241134751773049</v>
          </cell>
          <cell r="I75">
            <v>1.8743055555555554</v>
          </cell>
          <cell r="J75">
            <v>44.59</v>
          </cell>
          <cell r="K75">
            <v>0.31624113475177307</v>
          </cell>
        </row>
        <row r="76">
          <cell r="B76" t="str">
            <v>Marcus Vinicius Trindade Affonso</v>
          </cell>
          <cell r="C76" t="str">
            <v>Meio Ambiente</v>
          </cell>
          <cell r="D76" t="str">
            <v>Analista Meio Ambiente Jr</v>
          </cell>
          <cell r="E76">
            <v>185</v>
          </cell>
          <cell r="F76">
            <v>3.2916666666666665</v>
          </cell>
          <cell r="G76">
            <v>79</v>
          </cell>
          <cell r="H76">
            <v>0.42702702702702705</v>
          </cell>
          <cell r="I76">
            <v>0</v>
          </cell>
          <cell r="J76">
            <v>0</v>
          </cell>
          <cell r="K76">
            <v>0</v>
          </cell>
        </row>
        <row r="77">
          <cell r="B77" t="str">
            <v>Maria De Fatima Aguiar Lima</v>
          </cell>
          <cell r="C77" t="str">
            <v>Excelência Operacional</v>
          </cell>
          <cell r="D77" t="str">
            <v>Tecnico Administrativo II</v>
          </cell>
          <cell r="E77">
            <v>185</v>
          </cell>
          <cell r="F77">
            <v>0</v>
          </cell>
          <cell r="G77">
            <v>0</v>
          </cell>
          <cell r="H77">
            <v>0</v>
          </cell>
          <cell r="I77">
            <v>0.66666666666666652</v>
          </cell>
          <cell r="J77">
            <v>16</v>
          </cell>
          <cell r="K77">
            <v>8.6486486486486491E-2</v>
          </cell>
        </row>
        <row r="78">
          <cell r="B78" t="str">
            <v>Maria Eduarda Morais Freitas</v>
          </cell>
          <cell r="C78" t="str">
            <v>Excelência Operacional</v>
          </cell>
          <cell r="D78" t="str">
            <v>Tecnico Administrativo I</v>
          </cell>
          <cell r="E78">
            <v>185</v>
          </cell>
          <cell r="F78">
            <v>0</v>
          </cell>
          <cell r="G78">
            <v>0</v>
          </cell>
          <cell r="H78">
            <v>0</v>
          </cell>
          <cell r="I78">
            <v>0.66666666666666663</v>
          </cell>
          <cell r="J78">
            <v>16</v>
          </cell>
          <cell r="K78">
            <v>8.6486486486486491E-2</v>
          </cell>
        </row>
        <row r="79">
          <cell r="B79" t="str">
            <v>Maria Fernanda Borzacchini Candil</v>
          </cell>
          <cell r="C79" t="str">
            <v>Compras - Digital e Inovação</v>
          </cell>
          <cell r="D79" t="str">
            <v>Comprador Sr</v>
          </cell>
          <cell r="E79">
            <v>185</v>
          </cell>
          <cell r="F79">
            <v>0</v>
          </cell>
          <cell r="G79">
            <v>0</v>
          </cell>
          <cell r="H79">
            <v>0</v>
          </cell>
          <cell r="I79">
            <v>0.66666666666666663</v>
          </cell>
          <cell r="J79">
            <v>16</v>
          </cell>
          <cell r="K79">
            <v>8.6486486486486491E-2</v>
          </cell>
        </row>
        <row r="80">
          <cell r="B80" t="str">
            <v>Marineide Lopes Araujo Xavier</v>
          </cell>
          <cell r="C80" t="str">
            <v>Cadastro e Similaridade de Produtos</v>
          </cell>
          <cell r="D80" t="str">
            <v>Comprador Pl</v>
          </cell>
          <cell r="E80">
            <v>185</v>
          </cell>
          <cell r="F80">
            <v>0</v>
          </cell>
          <cell r="G80">
            <v>0</v>
          </cell>
          <cell r="H80">
            <v>0</v>
          </cell>
          <cell r="I80">
            <v>0.66666666666666674</v>
          </cell>
          <cell r="J80">
            <v>16</v>
          </cell>
          <cell r="K80">
            <v>8.6486486486486491E-2</v>
          </cell>
        </row>
        <row r="81">
          <cell r="B81" t="str">
            <v>MATHEUS VELAR DANTAS</v>
          </cell>
          <cell r="C81" t="str">
            <v>Compras Diretas - Mat Médicos e Eng Clin</v>
          </cell>
          <cell r="D81" t="str">
            <v>Comprador Sr</v>
          </cell>
          <cell r="E81">
            <v>185</v>
          </cell>
          <cell r="F81">
            <v>0</v>
          </cell>
          <cell r="G81">
            <v>0</v>
          </cell>
          <cell r="H81">
            <v>0</v>
          </cell>
          <cell r="I81">
            <v>0.66666666666666663</v>
          </cell>
          <cell r="J81">
            <v>16</v>
          </cell>
          <cell r="K81">
            <v>8.6486486486486491E-2</v>
          </cell>
        </row>
        <row r="82">
          <cell r="B82" t="str">
            <v>Milainy Barbosa Ribeiro Batista</v>
          </cell>
          <cell r="C82" t="str">
            <v>Práticas, Qualidade e Segurança</v>
          </cell>
          <cell r="D82" t="str">
            <v>Coordenador Qualidade</v>
          </cell>
          <cell r="E82">
            <v>185</v>
          </cell>
          <cell r="F82">
            <v>3.291666666666667</v>
          </cell>
          <cell r="G82">
            <v>79</v>
          </cell>
          <cell r="H82">
            <v>0.42702702702702705</v>
          </cell>
          <cell r="I82">
            <v>0</v>
          </cell>
          <cell r="J82">
            <v>0</v>
          </cell>
          <cell r="K82">
            <v>0</v>
          </cell>
        </row>
        <row r="83">
          <cell r="B83" t="str">
            <v>Nadia Oliveira De Carvalho</v>
          </cell>
          <cell r="C83" t="str">
            <v>Cadastro e Similaridade de Produtos</v>
          </cell>
          <cell r="D83" t="str">
            <v>Analista Gestão Fornecedores Pl</v>
          </cell>
          <cell r="E83">
            <v>185</v>
          </cell>
          <cell r="F83">
            <v>0</v>
          </cell>
          <cell r="G83">
            <v>0</v>
          </cell>
          <cell r="H83">
            <v>0</v>
          </cell>
          <cell r="I83">
            <v>0.66666666666666674</v>
          </cell>
          <cell r="J83">
            <v>16</v>
          </cell>
          <cell r="K83">
            <v>8.6486486486486491E-2</v>
          </cell>
        </row>
        <row r="84">
          <cell r="B84" t="str">
            <v>Otavio Henrique Monteiro Martins</v>
          </cell>
          <cell r="C84" t="str">
            <v>Indiretas – Facilities</v>
          </cell>
          <cell r="D84" t="str">
            <v>Comprador Sr</v>
          </cell>
          <cell r="E84">
            <v>185</v>
          </cell>
          <cell r="F84">
            <v>0</v>
          </cell>
          <cell r="G84">
            <v>0</v>
          </cell>
          <cell r="H84">
            <v>0</v>
          </cell>
          <cell r="I84">
            <v>0.66666666666666663</v>
          </cell>
          <cell r="J84">
            <v>16</v>
          </cell>
          <cell r="K84">
            <v>8.6486486486486491E-2</v>
          </cell>
        </row>
        <row r="85">
          <cell r="B85" t="str">
            <v>Pedro Henrique Vale Avelino</v>
          </cell>
          <cell r="C85" t="str">
            <v>Indiretas DG&amp;A (Adm, Ensino,MKT,Viagens)</v>
          </cell>
          <cell r="D85" t="str">
            <v>Comprador Pl</v>
          </cell>
          <cell r="E85">
            <v>185</v>
          </cell>
          <cell r="F85">
            <v>0</v>
          </cell>
          <cell r="G85">
            <v>0</v>
          </cell>
          <cell r="H85">
            <v>0</v>
          </cell>
          <cell r="I85">
            <v>0.66666666666666663</v>
          </cell>
          <cell r="J85">
            <v>16</v>
          </cell>
          <cell r="K85">
            <v>8.6486486486486491E-2</v>
          </cell>
        </row>
        <row r="86">
          <cell r="B86" t="str">
            <v>PEDRO VINICIUS REIS DA ROCHA</v>
          </cell>
          <cell r="C86" t="str">
            <v>SCIH</v>
          </cell>
          <cell r="D86" t="str">
            <v>Analista Informaçoes Gerenciais Jr</v>
          </cell>
          <cell r="E86">
            <v>185</v>
          </cell>
          <cell r="F86">
            <v>2.1666666666666665</v>
          </cell>
          <cell r="G86">
            <v>52</v>
          </cell>
          <cell r="H86">
            <v>0.2810810810810811</v>
          </cell>
          <cell r="I86">
            <v>5.25</v>
          </cell>
          <cell r="J86">
            <v>126</v>
          </cell>
          <cell r="K86">
            <v>0.68108108108108112</v>
          </cell>
        </row>
        <row r="87">
          <cell r="B87" t="str">
            <v>Rafaela Victoria da Silva</v>
          </cell>
          <cell r="C87" t="str">
            <v>Compras Diretas e OPME</v>
          </cell>
          <cell r="D87" t="str">
            <v>Comprador Jr</v>
          </cell>
          <cell r="E87">
            <v>97</v>
          </cell>
          <cell r="F87">
            <v>0</v>
          </cell>
          <cell r="G87">
            <v>0</v>
          </cell>
          <cell r="H87">
            <v>0</v>
          </cell>
          <cell r="I87">
            <v>0.66666666666666663</v>
          </cell>
          <cell r="J87">
            <v>16</v>
          </cell>
          <cell r="K87">
            <v>0.16494845360824742</v>
          </cell>
        </row>
        <row r="88">
          <cell r="B88" t="str">
            <v>Rayanny Caroline Soares Domingues</v>
          </cell>
          <cell r="C88" t="str">
            <v>Compras Diretas - Mat Médicos e Eng Clin</v>
          </cell>
          <cell r="D88" t="str">
            <v>Comprador Jr</v>
          </cell>
          <cell r="E88">
            <v>61</v>
          </cell>
          <cell r="F88">
            <v>0</v>
          </cell>
          <cell r="G88">
            <v>0</v>
          </cell>
          <cell r="H88">
            <v>0</v>
          </cell>
          <cell r="I88">
            <v>0.66666666666666663</v>
          </cell>
          <cell r="J88">
            <v>16</v>
          </cell>
          <cell r="K88">
            <v>0.26229508196721313</v>
          </cell>
        </row>
        <row r="89">
          <cell r="B89" t="str">
            <v>Renata Lourrany Santos Fernandes</v>
          </cell>
          <cell r="C89" t="str">
            <v>Contratos e Novos Negócios</v>
          </cell>
          <cell r="D89" t="str">
            <v>Advogado Jr</v>
          </cell>
          <cell r="E89">
            <v>185</v>
          </cell>
          <cell r="F89">
            <v>2.25</v>
          </cell>
          <cell r="G89">
            <v>54</v>
          </cell>
          <cell r="H89">
            <v>0.29189189189189191</v>
          </cell>
          <cell r="I89">
            <v>2.1666666666666665</v>
          </cell>
          <cell r="J89">
            <v>52</v>
          </cell>
          <cell r="K89">
            <v>0.2810810810810811</v>
          </cell>
        </row>
        <row r="90">
          <cell r="B90" t="str">
            <v>Ricardo Luiz Da Silva</v>
          </cell>
          <cell r="C90" t="str">
            <v>Compras - Digital e Inovação</v>
          </cell>
          <cell r="D90" t="str">
            <v>Especialista Compras</v>
          </cell>
          <cell r="E90">
            <v>185</v>
          </cell>
          <cell r="F90">
            <v>0</v>
          </cell>
          <cell r="G90">
            <v>0</v>
          </cell>
          <cell r="H90">
            <v>0</v>
          </cell>
          <cell r="I90">
            <v>0.66666666666666663</v>
          </cell>
          <cell r="J90">
            <v>16</v>
          </cell>
          <cell r="K90">
            <v>8.6486486486486491E-2</v>
          </cell>
        </row>
        <row r="91">
          <cell r="B91" t="str">
            <v>Roberto Izidro De Oliveira</v>
          </cell>
          <cell r="C91" t="str">
            <v>Voluntárias HMAP</v>
          </cell>
          <cell r="D91" t="str">
            <v>Analista Acoes Voluntarias Pl</v>
          </cell>
          <cell r="E91">
            <v>185</v>
          </cell>
          <cell r="F91">
            <v>6.3333333333333339</v>
          </cell>
          <cell r="G91">
            <v>152</v>
          </cell>
          <cell r="H91">
            <v>0.82162162162162167</v>
          </cell>
          <cell r="I91">
            <v>0</v>
          </cell>
          <cell r="J91">
            <v>0</v>
          </cell>
          <cell r="K91">
            <v>0</v>
          </cell>
        </row>
        <row r="92">
          <cell r="B92" t="str">
            <v>Rodolfo Zanelati De Oliveira</v>
          </cell>
          <cell r="C92" t="str">
            <v>Logistica Regional</v>
          </cell>
          <cell r="D92" t="str">
            <v>Gerente Planejamento e Logística</v>
          </cell>
          <cell r="E92">
            <v>185</v>
          </cell>
          <cell r="F92">
            <v>1.9583333333333333</v>
          </cell>
          <cell r="G92">
            <v>47</v>
          </cell>
          <cell r="H92">
            <v>0.25405405405405407</v>
          </cell>
          <cell r="I92">
            <v>3.375</v>
          </cell>
          <cell r="J92">
            <v>81</v>
          </cell>
          <cell r="K92">
            <v>0.43783783783783786</v>
          </cell>
        </row>
        <row r="93">
          <cell r="B93" t="str">
            <v>Sabrina Rodrigues Nascimento</v>
          </cell>
          <cell r="C93" t="str">
            <v>Compras Indiretas</v>
          </cell>
          <cell r="D93" t="str">
            <v>Comprador Pl</v>
          </cell>
          <cell r="E93">
            <v>185</v>
          </cell>
          <cell r="F93">
            <v>0</v>
          </cell>
          <cell r="G93">
            <v>0</v>
          </cell>
          <cell r="H93">
            <v>0</v>
          </cell>
          <cell r="I93">
            <v>0.66666666666666674</v>
          </cell>
          <cell r="J93">
            <v>16</v>
          </cell>
          <cell r="K93">
            <v>8.6486486486486491E-2</v>
          </cell>
        </row>
        <row r="94">
          <cell r="B94" t="str">
            <v>Sheila Menezes Cerqueira</v>
          </cell>
          <cell r="C94" t="str">
            <v>Compras Indiretas</v>
          </cell>
          <cell r="D94" t="str">
            <v>Engenheiro Compras Sr</v>
          </cell>
          <cell r="E94">
            <v>185</v>
          </cell>
          <cell r="F94">
            <v>0</v>
          </cell>
          <cell r="G94">
            <v>0</v>
          </cell>
          <cell r="H94">
            <v>0</v>
          </cell>
          <cell r="I94">
            <v>0.66666666666666674</v>
          </cell>
          <cell r="J94">
            <v>16</v>
          </cell>
          <cell r="K94">
            <v>8.6486486486486491E-2</v>
          </cell>
        </row>
        <row r="95">
          <cell r="B95" t="str">
            <v>Sheila Ribeiro De Gouveia</v>
          </cell>
          <cell r="C95" t="str">
            <v>Compras Indiretas</v>
          </cell>
          <cell r="D95" t="str">
            <v>Engenheiro Compras Sr</v>
          </cell>
          <cell r="E95">
            <v>185</v>
          </cell>
          <cell r="F95">
            <v>0</v>
          </cell>
          <cell r="G95">
            <v>0</v>
          </cell>
          <cell r="H95">
            <v>0</v>
          </cell>
          <cell r="I95">
            <v>0.66666666666666674</v>
          </cell>
          <cell r="J95">
            <v>16</v>
          </cell>
          <cell r="K95">
            <v>8.6486486486486491E-2</v>
          </cell>
        </row>
        <row r="96">
          <cell r="B96" t="str">
            <v>SIMONE GONCALVES DE LIMA SILVA</v>
          </cell>
          <cell r="C96" t="str">
            <v>Compras - Digital e Inovação</v>
          </cell>
          <cell r="D96" t="str">
            <v>Comprador Pl</v>
          </cell>
          <cell r="E96">
            <v>185</v>
          </cell>
          <cell r="F96">
            <v>0</v>
          </cell>
          <cell r="G96">
            <v>0</v>
          </cell>
          <cell r="H96">
            <v>0</v>
          </cell>
          <cell r="I96">
            <v>0.66666666666666674</v>
          </cell>
          <cell r="J96">
            <v>16</v>
          </cell>
          <cell r="K96">
            <v>8.6486486486486491E-2</v>
          </cell>
        </row>
        <row r="97">
          <cell r="B97" t="str">
            <v>Tathiany Dos Santos Almeida</v>
          </cell>
          <cell r="C97" t="str">
            <v>Financeiro - Regional</v>
          </cell>
          <cell r="D97" t="str">
            <v>Coordenador Planej Controle Financeiro</v>
          </cell>
          <cell r="E97">
            <v>97</v>
          </cell>
          <cell r="F97">
            <v>1.5</v>
          </cell>
          <cell r="G97">
            <v>36</v>
          </cell>
          <cell r="H97">
            <v>0.37113402061855671</v>
          </cell>
          <cell r="I97">
            <v>0</v>
          </cell>
          <cell r="J97">
            <v>0</v>
          </cell>
          <cell r="K97">
            <v>0</v>
          </cell>
        </row>
        <row r="98">
          <cell r="B98" t="str">
            <v>Tcharlianni Santos</v>
          </cell>
          <cell r="C98" t="str">
            <v>Financeiro</v>
          </cell>
          <cell r="D98" t="str">
            <v>Supervisor Financeiro</v>
          </cell>
          <cell r="E98">
            <v>185</v>
          </cell>
          <cell r="F98">
            <v>2.3229166666666665</v>
          </cell>
          <cell r="G98">
            <v>55.45</v>
          </cell>
          <cell r="H98">
            <v>0.29972972972972972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Thaianne Lourenco Martoni</v>
          </cell>
          <cell r="C99" t="str">
            <v>Cadastro e Similaridade de Produtos</v>
          </cell>
          <cell r="D99" t="str">
            <v>Analista Gestão Fornecedores Pl</v>
          </cell>
          <cell r="E99">
            <v>185</v>
          </cell>
          <cell r="F99">
            <v>0</v>
          </cell>
          <cell r="G99">
            <v>0</v>
          </cell>
          <cell r="H99">
            <v>0</v>
          </cell>
          <cell r="I99">
            <v>0.66666666666666663</v>
          </cell>
          <cell r="J99">
            <v>16</v>
          </cell>
          <cell r="K99">
            <v>8.6486486486486491E-2</v>
          </cell>
        </row>
        <row r="100">
          <cell r="B100" t="str">
            <v>Thais Capucho Antonelli</v>
          </cell>
          <cell r="C100" t="str">
            <v>Indiretas DG&amp;A (Adm, Ensino,MKT,Viagens)</v>
          </cell>
          <cell r="D100" t="str">
            <v>Comprador Pl</v>
          </cell>
          <cell r="E100">
            <v>185</v>
          </cell>
          <cell r="F100">
            <v>0</v>
          </cell>
          <cell r="G100">
            <v>0</v>
          </cell>
          <cell r="H100">
            <v>0</v>
          </cell>
          <cell r="I100">
            <v>0.66666666666666663</v>
          </cell>
          <cell r="J100">
            <v>16</v>
          </cell>
          <cell r="K100">
            <v>8.6486486486486491E-2</v>
          </cell>
        </row>
        <row r="101">
          <cell r="B101" t="str">
            <v>THAUANNY NASCIMENTO FERREIRA</v>
          </cell>
          <cell r="C101" t="str">
            <v>Financeiro Goiania</v>
          </cell>
          <cell r="D101" t="str">
            <v>Analista Planej Controle Financeiro Sr</v>
          </cell>
          <cell r="E101">
            <v>88</v>
          </cell>
          <cell r="F101">
            <v>0</v>
          </cell>
          <cell r="G101">
            <v>0</v>
          </cell>
          <cell r="H101">
            <v>0</v>
          </cell>
          <cell r="I101">
            <v>1.5</v>
          </cell>
          <cell r="J101">
            <v>36</v>
          </cell>
          <cell r="K101">
            <v>0.40909090909090912</v>
          </cell>
        </row>
        <row r="102">
          <cell r="B102" t="str">
            <v>THAYNARA LADISLAU FRANK</v>
          </cell>
          <cell r="C102" t="str">
            <v>Indiretas – Facilities</v>
          </cell>
          <cell r="D102" t="str">
            <v>Assistente Administrativo III</v>
          </cell>
          <cell r="E102">
            <v>185</v>
          </cell>
          <cell r="F102">
            <v>0</v>
          </cell>
          <cell r="G102">
            <v>0</v>
          </cell>
          <cell r="H102">
            <v>0</v>
          </cell>
          <cell r="I102">
            <v>0.66666666666666663</v>
          </cell>
          <cell r="J102">
            <v>16</v>
          </cell>
          <cell r="K102">
            <v>8.6486486486486491E-2</v>
          </cell>
        </row>
        <row r="103">
          <cell r="B103" t="str">
            <v>Vanessa Carvalho de Souza</v>
          </cell>
          <cell r="C103" t="str">
            <v>Excelência Operacional</v>
          </cell>
          <cell r="D103" t="str">
            <v>Analista Gestão Fornecedores Jr</v>
          </cell>
          <cell r="E103">
            <v>185</v>
          </cell>
          <cell r="F103">
            <v>0</v>
          </cell>
          <cell r="G103">
            <v>0</v>
          </cell>
          <cell r="H103">
            <v>0</v>
          </cell>
          <cell r="I103">
            <v>0.66666666666666663</v>
          </cell>
          <cell r="J103">
            <v>16</v>
          </cell>
          <cell r="K103">
            <v>8.6486486486486491E-2</v>
          </cell>
        </row>
        <row r="104">
          <cell r="B104" t="str">
            <v>Vera Lucia Tozzi Santos</v>
          </cell>
          <cell r="C104" t="str">
            <v>Indiretas – Facilities</v>
          </cell>
          <cell r="D104" t="str">
            <v>Comprador Sr</v>
          </cell>
          <cell r="E104">
            <v>185</v>
          </cell>
          <cell r="F104">
            <v>0</v>
          </cell>
          <cell r="G104">
            <v>0</v>
          </cell>
          <cell r="H104">
            <v>0</v>
          </cell>
          <cell r="I104">
            <v>0.66666666666666663</v>
          </cell>
          <cell r="J104">
            <v>16</v>
          </cell>
          <cell r="K104">
            <v>8.6486486486486491E-2</v>
          </cell>
        </row>
        <row r="105">
          <cell r="B105" t="str">
            <v>Victoria Caroline Martins Oliveira Dos Santos</v>
          </cell>
          <cell r="C105" t="str">
            <v>Atração e Seleção - GO</v>
          </cell>
          <cell r="D105" t="str">
            <v>Analista Recursos Humanos Sr</v>
          </cell>
          <cell r="E105">
            <v>185</v>
          </cell>
          <cell r="F105">
            <v>3.8958333333333335</v>
          </cell>
          <cell r="G105">
            <v>93.3</v>
          </cell>
          <cell r="H105">
            <v>0.50432432432432428</v>
          </cell>
          <cell r="I105">
            <v>0</v>
          </cell>
          <cell r="J105">
            <v>0</v>
          </cell>
          <cell r="K105">
            <v>0</v>
          </cell>
        </row>
        <row r="106">
          <cell r="B106" t="str">
            <v>Vitor Pinheiro Silva</v>
          </cell>
          <cell r="C106" t="str">
            <v>Compras Diretas MDA</v>
          </cell>
          <cell r="D106" t="str">
            <v>Assistente Suprimentos</v>
          </cell>
          <cell r="E106">
            <v>185</v>
          </cell>
          <cell r="F106">
            <v>0</v>
          </cell>
          <cell r="G106">
            <v>0</v>
          </cell>
          <cell r="H106">
            <v>0</v>
          </cell>
          <cell r="I106">
            <v>0.66666666666666663</v>
          </cell>
          <cell r="J106">
            <v>16</v>
          </cell>
          <cell r="K106">
            <v>8.6486486486486491E-2</v>
          </cell>
        </row>
        <row r="107">
          <cell r="B107" t="str">
            <v>Vivianny Lopes Ribeiro</v>
          </cell>
          <cell r="C107" t="str">
            <v>Fiscal Tributario</v>
          </cell>
          <cell r="D107" t="str">
            <v>Analista Contabil Jr</v>
          </cell>
          <cell r="E107">
            <v>185</v>
          </cell>
          <cell r="F107">
            <v>3.3333333333333321</v>
          </cell>
          <cell r="G107">
            <v>80</v>
          </cell>
          <cell r="H107">
            <v>0.43243243243243246</v>
          </cell>
          <cell r="I107">
            <v>3.2083333333333326</v>
          </cell>
          <cell r="J107">
            <v>77</v>
          </cell>
          <cell r="K107">
            <v>0.41621621621621624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6:AMF75"/>
  <sheetViews>
    <sheetView showGridLines="0" tabSelected="1" view="pageBreakPreview" topLeftCell="A51" zoomScaleNormal="70" zoomScaleSheetLayoutView="100" workbookViewId="0">
      <selection activeCell="F23" sqref="F23"/>
    </sheetView>
  </sheetViews>
  <sheetFormatPr defaultColWidth="19.140625" defaultRowHeight="15" x14ac:dyDescent="0.25"/>
  <cols>
    <col min="1" max="1" width="1.42578125" style="1" customWidth="1"/>
    <col min="2" max="2" width="53.42578125" style="5" customWidth="1"/>
    <col min="3" max="3" width="41.5703125" style="5" customWidth="1"/>
    <col min="4" max="4" width="10.42578125" style="5" bestFit="1" customWidth="1"/>
    <col min="5" max="5" width="39.7109375" style="1" bestFit="1" customWidth="1"/>
    <col min="6" max="6" width="14.5703125" style="6" customWidth="1"/>
    <col min="7" max="7" width="21.42578125" style="6" customWidth="1"/>
    <col min="8" max="8" width="0" style="7" hidden="1" customWidth="1"/>
    <col min="9" max="9" width="15.28515625" style="7" bestFit="1" customWidth="1"/>
    <col min="10" max="10" width="15.28515625" style="7" customWidth="1"/>
    <col min="11" max="11" width="13.140625" style="7" bestFit="1" customWidth="1"/>
    <col min="12" max="12" width="16.28515625" style="7" bestFit="1" customWidth="1"/>
    <col min="13" max="13" width="16.140625" style="1" customWidth="1"/>
    <col min="14" max="1020" width="19.140625" style="1"/>
  </cols>
  <sheetData>
    <row r="6" spans="2:12" x14ac:dyDescent="0.25">
      <c r="B6" s="25" t="s">
        <v>193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x14ac:dyDescent="0.25"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x14ac:dyDescent="0.25">
      <c r="B8" s="2" t="s">
        <v>0</v>
      </c>
    </row>
    <row r="9" spans="2:12" x14ac:dyDescent="0.25">
      <c r="B9" s="8" t="s">
        <v>13</v>
      </c>
      <c r="C9" s="9"/>
      <c r="D9" s="9"/>
      <c r="E9" s="9"/>
      <c r="F9" s="26" t="s">
        <v>12</v>
      </c>
      <c r="G9" s="27"/>
      <c r="H9" s="27"/>
      <c r="I9" s="27"/>
      <c r="J9" s="27"/>
      <c r="K9" s="27"/>
      <c r="L9" s="28"/>
    </row>
    <row r="10" spans="2:12" ht="22.5" x14ac:dyDescent="0.25">
      <c r="B10" s="3" t="s">
        <v>1</v>
      </c>
      <c r="C10" s="3" t="s">
        <v>2</v>
      </c>
      <c r="D10" s="3" t="s">
        <v>11</v>
      </c>
      <c r="E10" s="3" t="s">
        <v>3</v>
      </c>
      <c r="F10" s="4" t="s">
        <v>18</v>
      </c>
      <c r="G10" s="4" t="s">
        <v>19</v>
      </c>
      <c r="H10" s="4" t="s">
        <v>20</v>
      </c>
      <c r="I10" s="4" t="s">
        <v>6</v>
      </c>
      <c r="J10" s="4" t="s">
        <v>21</v>
      </c>
      <c r="K10" s="4" t="s">
        <v>22</v>
      </c>
      <c r="L10" s="4" t="s">
        <v>9</v>
      </c>
    </row>
    <row r="11" spans="2:12" x14ac:dyDescent="0.25">
      <c r="B11" s="10" t="s">
        <v>10</v>
      </c>
      <c r="C11" s="11" t="s">
        <v>98</v>
      </c>
      <c r="D11" s="11" t="s">
        <v>36</v>
      </c>
      <c r="E11" s="12" t="s">
        <v>160</v>
      </c>
      <c r="F11" s="13">
        <f t="shared" ref="F11:F12" si="0">G11+I11+J11</f>
        <v>4691.68</v>
      </c>
      <c r="G11" s="13">
        <v>665.64</v>
      </c>
      <c r="H11" s="14"/>
      <c r="I11" s="14"/>
      <c r="J11" s="14">
        <v>4026.04</v>
      </c>
      <c r="K11" s="14">
        <v>1138.3600000000001</v>
      </c>
      <c r="L11" s="14">
        <f t="shared" ref="L11" si="1">F11-K11</f>
        <v>3553.32</v>
      </c>
    </row>
    <row r="12" spans="2:12" x14ac:dyDescent="0.25">
      <c r="B12" s="10" t="s">
        <v>10</v>
      </c>
      <c r="C12" s="11" t="s">
        <v>99</v>
      </c>
      <c r="D12" s="11" t="s">
        <v>38</v>
      </c>
      <c r="E12" s="12" t="s">
        <v>161</v>
      </c>
      <c r="F12" s="13">
        <f t="shared" si="0"/>
        <v>15844.66</v>
      </c>
      <c r="G12" s="13">
        <v>332.81</v>
      </c>
      <c r="H12" s="14"/>
      <c r="I12" s="14"/>
      <c r="J12" s="14">
        <v>15511.85</v>
      </c>
      <c r="K12" s="14">
        <f>4053.03+400.35</f>
        <v>4453.38</v>
      </c>
      <c r="L12" s="14">
        <f t="shared" ref="L12" si="2">F12-K12</f>
        <v>11391.279999999999</v>
      </c>
    </row>
    <row r="13" spans="2:12" x14ac:dyDescent="0.25">
      <c r="B13" s="10" t="s">
        <v>10</v>
      </c>
      <c r="C13" s="11" t="s">
        <v>100</v>
      </c>
      <c r="D13" s="11" t="s">
        <v>39</v>
      </c>
      <c r="E13" s="12" t="s">
        <v>162</v>
      </c>
      <c r="F13" s="13">
        <f t="shared" ref="F13" si="3">G13+I13+J13</f>
        <v>12218.529999999999</v>
      </c>
      <c r="G13" s="13">
        <v>7275.5999999999995</v>
      </c>
      <c r="H13" s="14"/>
      <c r="I13" s="14"/>
      <c r="J13" s="14">
        <v>4942.93</v>
      </c>
      <c r="K13" s="14">
        <v>7500.54</v>
      </c>
      <c r="L13" s="14">
        <f t="shared" ref="L13" si="4">F13-K13</f>
        <v>4717.9899999999989</v>
      </c>
    </row>
    <row r="14" spans="2:12" x14ac:dyDescent="0.25">
      <c r="B14" s="10" t="s">
        <v>10</v>
      </c>
      <c r="C14" s="11" t="s">
        <v>101</v>
      </c>
      <c r="D14" s="11" t="s">
        <v>40</v>
      </c>
      <c r="E14" s="12" t="s">
        <v>163</v>
      </c>
      <c r="F14" s="13">
        <f t="shared" ref="F14:F15" si="5">G14+I14+J14</f>
        <v>9214.25</v>
      </c>
      <c r="G14" s="13">
        <v>6206.26</v>
      </c>
      <c r="H14" s="14"/>
      <c r="I14" s="14"/>
      <c r="J14" s="14">
        <v>3007.99</v>
      </c>
      <c r="K14" s="14">
        <v>7956.5999999999995</v>
      </c>
      <c r="L14" s="14">
        <f t="shared" ref="L14" si="6">F14-K14</f>
        <v>1257.6500000000005</v>
      </c>
    </row>
    <row r="15" spans="2:12" x14ac:dyDescent="0.25">
      <c r="B15" s="10" t="s">
        <v>10</v>
      </c>
      <c r="C15" s="11" t="s">
        <v>102</v>
      </c>
      <c r="D15" s="11" t="s">
        <v>41</v>
      </c>
      <c r="E15" s="12" t="s">
        <v>164</v>
      </c>
      <c r="F15" s="13">
        <f t="shared" si="5"/>
        <v>8422.369999999999</v>
      </c>
      <c r="G15" s="13">
        <v>2406.39</v>
      </c>
      <c r="H15" s="14"/>
      <c r="I15" s="14"/>
      <c r="J15" s="14">
        <v>6015.98</v>
      </c>
      <c r="K15" s="14">
        <v>2397.35</v>
      </c>
      <c r="L15" s="14">
        <f t="shared" ref="L15" si="7">F15-K15</f>
        <v>6025.0199999999986</v>
      </c>
    </row>
    <row r="16" spans="2:12" x14ac:dyDescent="0.25">
      <c r="B16" s="10" t="s">
        <v>10</v>
      </c>
      <c r="C16" s="11" t="s">
        <v>103</v>
      </c>
      <c r="D16" s="11" t="s">
        <v>42</v>
      </c>
      <c r="E16" s="12" t="s">
        <v>165</v>
      </c>
      <c r="F16" s="13">
        <f t="shared" ref="F16" si="8">G16+I16+J16</f>
        <v>11434.17</v>
      </c>
      <c r="G16" s="13">
        <v>4674.07</v>
      </c>
      <c r="H16" s="14"/>
      <c r="I16" s="14"/>
      <c r="J16" s="14">
        <v>6760.1</v>
      </c>
      <c r="K16" s="14">
        <v>5102.7099999999991</v>
      </c>
      <c r="L16" s="14">
        <f t="shared" ref="L16:L18" si="9">F16-K16</f>
        <v>6331.4600000000009</v>
      </c>
    </row>
    <row r="17" spans="2:12" x14ac:dyDescent="0.25">
      <c r="B17" s="10" t="s">
        <v>10</v>
      </c>
      <c r="C17" s="11" t="s">
        <v>104</v>
      </c>
      <c r="D17" s="11" t="s">
        <v>37</v>
      </c>
      <c r="E17" s="12" t="s">
        <v>163</v>
      </c>
      <c r="F17" s="13">
        <f t="shared" ref="F17:F18" si="10">G17+I17+J17</f>
        <v>6348.79</v>
      </c>
      <c r="G17" s="13">
        <v>332.81</v>
      </c>
      <c r="H17" s="14"/>
      <c r="I17" s="14"/>
      <c r="J17" s="14">
        <v>6015.98</v>
      </c>
      <c r="K17" s="14">
        <v>1491.49</v>
      </c>
      <c r="L17" s="14">
        <f t="shared" si="9"/>
        <v>4857.3</v>
      </c>
    </row>
    <row r="18" spans="2:12" x14ac:dyDescent="0.25">
      <c r="B18" s="10" t="s">
        <v>10</v>
      </c>
      <c r="C18" s="11" t="s">
        <v>105</v>
      </c>
      <c r="D18" s="11" t="s">
        <v>43</v>
      </c>
      <c r="E18" s="12" t="s">
        <v>148</v>
      </c>
      <c r="F18" s="13">
        <f t="shared" si="10"/>
        <v>35100</v>
      </c>
      <c r="G18" s="13"/>
      <c r="H18" s="14"/>
      <c r="I18" s="14"/>
      <c r="J18" s="14">
        <v>35100</v>
      </c>
      <c r="K18" s="14">
        <v>9552.2499999999982</v>
      </c>
      <c r="L18" s="14">
        <f t="shared" si="9"/>
        <v>25547.75</v>
      </c>
    </row>
    <row r="19" spans="2:12" x14ac:dyDescent="0.25">
      <c r="B19" s="10" t="s">
        <v>10</v>
      </c>
      <c r="C19" s="11" t="s">
        <v>106</v>
      </c>
      <c r="D19" s="11" t="s">
        <v>44</v>
      </c>
      <c r="E19" s="12" t="s">
        <v>166</v>
      </c>
      <c r="F19" s="13">
        <f t="shared" ref="F19:F22" si="11">G19+I19+J19</f>
        <v>14875.07</v>
      </c>
      <c r="G19" s="13">
        <v>3234.3799999999997</v>
      </c>
      <c r="H19" s="14"/>
      <c r="I19" s="14"/>
      <c r="J19" s="14">
        <v>11640.69</v>
      </c>
      <c r="K19" s="14">
        <v>3927.54</v>
      </c>
      <c r="L19" s="14">
        <f t="shared" ref="L19:L21" si="12">F19-K19</f>
        <v>10947.529999999999</v>
      </c>
    </row>
    <row r="20" spans="2:12" ht="15" customHeight="1" x14ac:dyDescent="0.25">
      <c r="B20" s="10" t="s">
        <v>10</v>
      </c>
      <c r="C20" s="11" t="s">
        <v>107</v>
      </c>
      <c r="D20" s="11" t="s">
        <v>45</v>
      </c>
      <c r="E20" s="12" t="s">
        <v>166</v>
      </c>
      <c r="F20" s="13">
        <f t="shared" si="11"/>
        <v>10372.710000000001</v>
      </c>
      <c r="G20" s="13">
        <v>2333.9</v>
      </c>
      <c r="H20" s="14"/>
      <c r="I20" s="14"/>
      <c r="J20" s="14">
        <v>8038.81</v>
      </c>
      <c r="K20" s="14">
        <v>2680.33</v>
      </c>
      <c r="L20" s="14">
        <f t="shared" si="12"/>
        <v>7692.380000000001</v>
      </c>
    </row>
    <row r="21" spans="2:12" x14ac:dyDescent="0.25">
      <c r="B21" s="10" t="s">
        <v>10</v>
      </c>
      <c r="C21" s="11" t="s">
        <v>108</v>
      </c>
      <c r="D21" s="11" t="s">
        <v>46</v>
      </c>
      <c r="E21" s="12" t="s">
        <v>148</v>
      </c>
      <c r="F21" s="13">
        <f t="shared" si="11"/>
        <v>39876.49</v>
      </c>
      <c r="G21" s="13">
        <v>876.49</v>
      </c>
      <c r="H21" s="14"/>
      <c r="I21" s="14"/>
      <c r="J21" s="14">
        <v>39000</v>
      </c>
      <c r="K21" s="14">
        <v>10865.789999999999</v>
      </c>
      <c r="L21" s="14">
        <f t="shared" si="12"/>
        <v>29010.699999999997</v>
      </c>
    </row>
    <row r="22" spans="2:12" x14ac:dyDescent="0.25">
      <c r="B22" s="10" t="s">
        <v>10</v>
      </c>
      <c r="C22" s="11" t="s">
        <v>109</v>
      </c>
      <c r="D22" s="11" t="s">
        <v>47</v>
      </c>
      <c r="E22" s="12" t="s">
        <v>167</v>
      </c>
      <c r="F22" s="13">
        <f t="shared" si="11"/>
        <v>13954.42</v>
      </c>
      <c r="G22" s="13">
        <v>332.81</v>
      </c>
      <c r="H22" s="14"/>
      <c r="I22" s="14"/>
      <c r="J22" s="14">
        <v>13621.61</v>
      </c>
      <c r="K22" s="14">
        <v>3868.69</v>
      </c>
      <c r="L22" s="14">
        <f t="shared" ref="L22" si="13">F22-K22</f>
        <v>10085.73</v>
      </c>
    </row>
    <row r="23" spans="2:12" x14ac:dyDescent="0.25">
      <c r="B23" s="10" t="s">
        <v>10</v>
      </c>
      <c r="C23" s="11" t="s">
        <v>110</v>
      </c>
      <c r="D23" s="11" t="s">
        <v>48</v>
      </c>
      <c r="E23" s="12" t="s">
        <v>168</v>
      </c>
      <c r="F23" s="13">
        <f t="shared" ref="F23" si="14">G23+I23+J23</f>
        <v>0</v>
      </c>
      <c r="G23" s="13"/>
      <c r="H23" s="14"/>
      <c r="I23" s="14"/>
      <c r="J23" s="14"/>
      <c r="K23" s="14">
        <v>306.75</v>
      </c>
      <c r="L23" s="14">
        <f t="shared" ref="L23" si="15">F23-K23</f>
        <v>-306.75</v>
      </c>
    </row>
    <row r="24" spans="2:12" x14ac:dyDescent="0.25">
      <c r="B24" s="10" t="s">
        <v>10</v>
      </c>
      <c r="C24" s="11" t="s">
        <v>111</v>
      </c>
      <c r="D24" s="11" t="s">
        <v>49</v>
      </c>
      <c r="E24" s="12" t="s">
        <v>169</v>
      </c>
      <c r="F24" s="13">
        <f t="shared" ref="F24:F25" si="16">G24+I24+J24</f>
        <v>41845.480000000003</v>
      </c>
      <c r="G24" s="13"/>
      <c r="H24" s="14"/>
      <c r="I24" s="14"/>
      <c r="J24" s="14">
        <v>41845.480000000003</v>
      </c>
      <c r="K24" s="14"/>
      <c r="L24" s="14">
        <v>41845.480000000003</v>
      </c>
    </row>
    <row r="25" spans="2:12" x14ac:dyDescent="0.25">
      <c r="B25" s="10" t="s">
        <v>10</v>
      </c>
      <c r="C25" s="11" t="s">
        <v>112</v>
      </c>
      <c r="D25" s="11" t="s">
        <v>50</v>
      </c>
      <c r="E25" s="12" t="s">
        <v>170</v>
      </c>
      <c r="F25" s="13">
        <f t="shared" si="16"/>
        <v>41845.480000000003</v>
      </c>
      <c r="G25" s="13"/>
      <c r="H25" s="14"/>
      <c r="I25" s="14"/>
      <c r="J25" s="14">
        <v>41845.480000000003</v>
      </c>
      <c r="K25" s="14"/>
      <c r="L25" s="14">
        <v>41845.480000000003</v>
      </c>
    </row>
    <row r="26" spans="2:12" x14ac:dyDescent="0.25">
      <c r="B26" s="10" t="s">
        <v>10</v>
      </c>
      <c r="C26" s="11" t="s">
        <v>113</v>
      </c>
      <c r="D26" s="11" t="s">
        <v>51</v>
      </c>
      <c r="E26" s="12" t="s">
        <v>148</v>
      </c>
      <c r="F26" s="13">
        <f t="shared" ref="F26:F29" si="17">G26+I26+J26</f>
        <v>39000</v>
      </c>
      <c r="G26" s="13"/>
      <c r="H26" s="14"/>
      <c r="I26" s="14"/>
      <c r="J26" s="14">
        <v>39000</v>
      </c>
      <c r="K26" s="14">
        <v>10718.279999999999</v>
      </c>
      <c r="L26" s="14">
        <f t="shared" ref="L26:L28" si="18">F26-K26</f>
        <v>28281.72</v>
      </c>
    </row>
    <row r="27" spans="2:12" x14ac:dyDescent="0.25">
      <c r="B27" s="10" t="s">
        <v>10</v>
      </c>
      <c r="C27" s="11" t="s">
        <v>114</v>
      </c>
      <c r="D27" s="11" t="s">
        <v>52</v>
      </c>
      <c r="E27" s="12" t="s">
        <v>171</v>
      </c>
      <c r="F27" s="13">
        <f t="shared" si="17"/>
        <v>7949.3600000000006</v>
      </c>
      <c r="G27" s="13">
        <v>332.81</v>
      </c>
      <c r="H27" s="14"/>
      <c r="I27" s="14"/>
      <c r="J27" s="14">
        <v>7616.55</v>
      </c>
      <c r="K27" s="14">
        <v>1985.21</v>
      </c>
      <c r="L27" s="14">
        <f t="shared" si="18"/>
        <v>5964.1500000000005</v>
      </c>
    </row>
    <row r="28" spans="2:12" x14ac:dyDescent="0.25">
      <c r="B28" s="10" t="s">
        <v>10</v>
      </c>
      <c r="C28" s="11" t="s">
        <v>115</v>
      </c>
      <c r="D28" s="11" t="s">
        <v>53</v>
      </c>
      <c r="E28" s="12" t="s">
        <v>148</v>
      </c>
      <c r="F28" s="13">
        <f t="shared" si="17"/>
        <v>39876.49</v>
      </c>
      <c r="G28" s="13">
        <v>876.49</v>
      </c>
      <c r="H28" s="14"/>
      <c r="I28" s="14"/>
      <c r="J28" s="14">
        <v>39000</v>
      </c>
      <c r="K28" s="14">
        <v>10865.789999999999</v>
      </c>
      <c r="L28" s="14">
        <f t="shared" si="18"/>
        <v>29010.699999999997</v>
      </c>
    </row>
    <row r="29" spans="2:12" x14ac:dyDescent="0.25">
      <c r="B29" s="10" t="s">
        <v>10</v>
      </c>
      <c r="C29" s="11" t="s">
        <v>116</v>
      </c>
      <c r="D29" s="11" t="s">
        <v>54</v>
      </c>
      <c r="E29" s="12" t="s">
        <v>148</v>
      </c>
      <c r="F29" s="13">
        <f t="shared" si="17"/>
        <v>35100</v>
      </c>
      <c r="G29" s="13"/>
      <c r="H29" s="14"/>
      <c r="I29" s="14"/>
      <c r="J29" s="14">
        <v>35100</v>
      </c>
      <c r="K29" s="14">
        <v>8668.92</v>
      </c>
      <c r="L29" s="14">
        <f t="shared" ref="L29:L30" si="19">F29-K29</f>
        <v>26431.08</v>
      </c>
    </row>
    <row r="30" spans="2:12" x14ac:dyDescent="0.25">
      <c r="B30" s="10" t="s">
        <v>10</v>
      </c>
      <c r="C30" s="11" t="s">
        <v>117</v>
      </c>
      <c r="D30" s="11" t="s">
        <v>55</v>
      </c>
      <c r="E30" s="12" t="s">
        <v>172</v>
      </c>
      <c r="F30" s="13">
        <f t="shared" ref="F30" si="20">G30+I30+J30</f>
        <v>6395.5499999999993</v>
      </c>
      <c r="G30" s="13">
        <v>1475.9</v>
      </c>
      <c r="H30" s="14"/>
      <c r="I30" s="14"/>
      <c r="J30" s="14">
        <v>4919.6499999999996</v>
      </c>
      <c r="K30" s="14">
        <v>2778.25</v>
      </c>
      <c r="L30" s="14">
        <f t="shared" si="19"/>
        <v>3617.2999999999993</v>
      </c>
    </row>
    <row r="31" spans="2:12" x14ac:dyDescent="0.25">
      <c r="B31" s="10" t="s">
        <v>10</v>
      </c>
      <c r="C31" s="11" t="s">
        <v>118</v>
      </c>
      <c r="D31" s="11" t="s">
        <v>56</v>
      </c>
      <c r="E31" s="12" t="s">
        <v>166</v>
      </c>
      <c r="F31" s="13">
        <f t="shared" ref="F31:F32" si="21">G31+I31+J31</f>
        <v>15210.339999999997</v>
      </c>
      <c r="G31" s="13">
        <v>14406.459999999997</v>
      </c>
      <c r="H31" s="14"/>
      <c r="I31" s="14"/>
      <c r="J31" s="14">
        <v>803.88</v>
      </c>
      <c r="K31" s="14">
        <v>14227.76</v>
      </c>
      <c r="L31" s="14">
        <f t="shared" ref="L31" si="22">F31-K31</f>
        <v>982.57999999999629</v>
      </c>
    </row>
    <row r="32" spans="2:12" x14ac:dyDescent="0.25">
      <c r="B32" s="10" t="s">
        <v>10</v>
      </c>
      <c r="C32" s="11" t="s">
        <v>119</v>
      </c>
      <c r="D32" s="11" t="s">
        <v>57</v>
      </c>
      <c r="E32" s="12" t="s">
        <v>166</v>
      </c>
      <c r="F32" s="13">
        <f t="shared" si="21"/>
        <v>9943.85</v>
      </c>
      <c r="G32" s="13">
        <v>3366.6500000000005</v>
      </c>
      <c r="H32" s="14"/>
      <c r="I32" s="14"/>
      <c r="J32" s="14">
        <v>6577.2</v>
      </c>
      <c r="K32" s="14">
        <v>3890.4499999999994</v>
      </c>
      <c r="L32" s="14">
        <f t="shared" ref="L32:L33" si="23">F32-K32</f>
        <v>6053.4000000000015</v>
      </c>
    </row>
    <row r="33" spans="2:12" x14ac:dyDescent="0.25">
      <c r="B33" s="10" t="s">
        <v>10</v>
      </c>
      <c r="C33" s="11" t="s">
        <v>120</v>
      </c>
      <c r="D33" s="11" t="s">
        <v>58</v>
      </c>
      <c r="E33" s="12" t="s">
        <v>173</v>
      </c>
      <c r="F33" s="13">
        <f t="shared" ref="F33:F34" si="24">G33+I33+J33</f>
        <v>9267.99</v>
      </c>
      <c r="G33" s="13"/>
      <c r="H33" s="14"/>
      <c r="I33" s="14"/>
      <c r="J33" s="14">
        <v>9267.99</v>
      </c>
      <c r="K33" s="14">
        <v>2449.61</v>
      </c>
      <c r="L33" s="14">
        <f t="shared" si="23"/>
        <v>6818.3799999999992</v>
      </c>
    </row>
    <row r="34" spans="2:12" x14ac:dyDescent="0.25">
      <c r="B34" s="10" t="s">
        <v>10</v>
      </c>
      <c r="C34" s="11" t="s">
        <v>121</v>
      </c>
      <c r="D34" s="11" t="s">
        <v>59</v>
      </c>
      <c r="E34" s="12" t="s">
        <v>174</v>
      </c>
      <c r="F34" s="13">
        <f t="shared" si="24"/>
        <v>7460.47</v>
      </c>
      <c r="G34" s="13"/>
      <c r="H34" s="14"/>
      <c r="I34" s="14"/>
      <c r="J34" s="14">
        <v>7460.47</v>
      </c>
      <c r="K34" s="14">
        <v>1844.97</v>
      </c>
      <c r="L34" s="14">
        <f t="shared" ref="L34:L35" si="25">F34-K34</f>
        <v>5615.5</v>
      </c>
    </row>
    <row r="35" spans="2:12" x14ac:dyDescent="0.25">
      <c r="B35" s="10" t="s">
        <v>10</v>
      </c>
      <c r="C35" s="11" t="s">
        <v>122</v>
      </c>
      <c r="D35" s="11" t="s">
        <v>60</v>
      </c>
      <c r="E35" s="12" t="s">
        <v>175</v>
      </c>
      <c r="F35" s="13">
        <f t="shared" ref="F35" si="26">G35+I35+J35</f>
        <v>9600.7999999999993</v>
      </c>
      <c r="G35" s="13">
        <v>332.81</v>
      </c>
      <c r="H35" s="14"/>
      <c r="I35" s="14"/>
      <c r="J35" s="14">
        <v>9267.99</v>
      </c>
      <c r="K35" s="14">
        <v>2471.1400000000003</v>
      </c>
      <c r="L35" s="14">
        <f t="shared" si="25"/>
        <v>7129.6599999999989</v>
      </c>
    </row>
    <row r="36" spans="2:12" x14ac:dyDescent="0.25">
      <c r="B36" s="10" t="s">
        <v>10</v>
      </c>
      <c r="C36" s="11" t="s">
        <v>123</v>
      </c>
      <c r="D36" s="11" t="s">
        <v>61</v>
      </c>
      <c r="E36" s="12" t="s">
        <v>176</v>
      </c>
      <c r="F36" s="13">
        <f t="shared" ref="F36:F37" si="27">G36+I36+J36</f>
        <v>12546.76</v>
      </c>
      <c r="G36" s="13">
        <v>3932.28</v>
      </c>
      <c r="H36" s="14"/>
      <c r="I36" s="14"/>
      <c r="J36" s="14">
        <v>8614.48</v>
      </c>
      <c r="K36" s="14">
        <v>3999.9100000000003</v>
      </c>
      <c r="L36" s="14">
        <f t="shared" ref="L36:L37" si="28">F36-K36</f>
        <v>8546.85</v>
      </c>
    </row>
    <row r="37" spans="2:12" x14ac:dyDescent="0.25">
      <c r="B37" s="10" t="s">
        <v>10</v>
      </c>
      <c r="C37" s="11" t="s">
        <v>124</v>
      </c>
      <c r="D37" s="11" t="s">
        <v>62</v>
      </c>
      <c r="E37" s="12" t="s">
        <v>177</v>
      </c>
      <c r="F37" s="13">
        <f t="shared" si="27"/>
        <v>9600.7999999999993</v>
      </c>
      <c r="G37" s="13">
        <v>332.81</v>
      </c>
      <c r="H37" s="14"/>
      <c r="I37" s="14"/>
      <c r="J37" s="14">
        <v>9267.99</v>
      </c>
      <c r="K37" s="14">
        <v>4653.5000000000009</v>
      </c>
      <c r="L37" s="14">
        <f t="shared" si="28"/>
        <v>4947.2999999999984</v>
      </c>
    </row>
    <row r="38" spans="2:12" x14ac:dyDescent="0.25">
      <c r="B38" s="10" t="s">
        <v>10</v>
      </c>
      <c r="C38" s="11" t="s">
        <v>125</v>
      </c>
      <c r="D38" s="11" t="s">
        <v>63</v>
      </c>
      <c r="E38" s="12" t="s">
        <v>160</v>
      </c>
      <c r="F38" s="13">
        <f t="shared" ref="F38:F40" si="29">G38+I38+J38</f>
        <v>4691.68</v>
      </c>
      <c r="G38" s="13">
        <v>665.64</v>
      </c>
      <c r="H38" s="14"/>
      <c r="I38" s="14"/>
      <c r="J38" s="14">
        <v>4026.04</v>
      </c>
      <c r="K38" s="14">
        <v>468.45</v>
      </c>
      <c r="L38" s="14">
        <f t="shared" ref="L38:L40" si="30">F38-K38</f>
        <v>4223.2300000000005</v>
      </c>
    </row>
    <row r="39" spans="2:12" x14ac:dyDescent="0.25">
      <c r="B39" s="10" t="s">
        <v>10</v>
      </c>
      <c r="C39" s="11" t="s">
        <v>126</v>
      </c>
      <c r="D39" s="11" t="s">
        <v>64</v>
      </c>
      <c r="E39" s="12" t="s">
        <v>178</v>
      </c>
      <c r="F39" s="13">
        <f t="shared" si="29"/>
        <v>4920.7299999999996</v>
      </c>
      <c r="G39" s="13"/>
      <c r="H39" s="14"/>
      <c r="I39" s="14"/>
      <c r="J39" s="14">
        <v>4920.7299999999996</v>
      </c>
      <c r="K39" s="14">
        <v>502.77</v>
      </c>
      <c r="L39" s="14">
        <f t="shared" si="30"/>
        <v>4417.9599999999991</v>
      </c>
    </row>
    <row r="40" spans="2:12" x14ac:dyDescent="0.25">
      <c r="B40" s="10" t="s">
        <v>10</v>
      </c>
      <c r="C40" s="11" t="s">
        <v>127</v>
      </c>
      <c r="D40" s="11" t="s">
        <v>65</v>
      </c>
      <c r="E40" s="12" t="s">
        <v>179</v>
      </c>
      <c r="F40" s="13">
        <f t="shared" si="29"/>
        <v>5253.54</v>
      </c>
      <c r="G40" s="13">
        <v>332.81</v>
      </c>
      <c r="H40" s="14"/>
      <c r="I40" s="14"/>
      <c r="J40" s="14">
        <v>4920.7299999999996</v>
      </c>
      <c r="K40" s="14">
        <v>812.16</v>
      </c>
      <c r="L40" s="14">
        <f t="shared" si="30"/>
        <v>4441.38</v>
      </c>
    </row>
    <row r="41" spans="2:12" x14ac:dyDescent="0.25">
      <c r="B41" s="10" t="s">
        <v>10</v>
      </c>
      <c r="C41" s="11" t="s">
        <v>128</v>
      </c>
      <c r="D41" s="11" t="s">
        <v>66</v>
      </c>
      <c r="E41" s="12" t="s">
        <v>180</v>
      </c>
      <c r="F41" s="13">
        <f t="shared" ref="F41" si="31">G41+I41+J41</f>
        <v>11917.8</v>
      </c>
      <c r="G41" s="13">
        <v>332.81</v>
      </c>
      <c r="H41" s="14"/>
      <c r="I41" s="14"/>
      <c r="J41" s="14">
        <v>11584.99</v>
      </c>
      <c r="K41" s="14">
        <v>3221.01</v>
      </c>
      <c r="L41" s="14">
        <f t="shared" ref="L41" si="32">F41-K41</f>
        <v>8696.7899999999991</v>
      </c>
    </row>
    <row r="42" spans="2:12" x14ac:dyDescent="0.25">
      <c r="B42" s="10" t="s">
        <v>10</v>
      </c>
      <c r="C42" s="11" t="s">
        <v>129</v>
      </c>
      <c r="D42" s="11" t="s">
        <v>67</v>
      </c>
      <c r="E42" s="12" t="s">
        <v>181</v>
      </c>
      <c r="F42" s="13">
        <f t="shared" ref="F42:F43" si="33">G42+I42+J42</f>
        <v>11025.029999999999</v>
      </c>
      <c r="G42" s="13">
        <v>852.56999999999994</v>
      </c>
      <c r="H42" s="14"/>
      <c r="I42" s="14"/>
      <c r="J42" s="14">
        <v>10172.459999999999</v>
      </c>
      <c r="K42" s="14">
        <v>3217.59</v>
      </c>
      <c r="L42" s="14">
        <f t="shared" ref="L42" si="34">F42-K42</f>
        <v>7807.4399999999987</v>
      </c>
    </row>
    <row r="43" spans="2:12" x14ac:dyDescent="0.25">
      <c r="B43" s="10" t="s">
        <v>10</v>
      </c>
      <c r="C43" s="11" t="s">
        <v>130</v>
      </c>
      <c r="D43" s="11" t="s">
        <v>68</v>
      </c>
      <c r="E43" s="12" t="s">
        <v>182</v>
      </c>
      <c r="F43" s="13">
        <f t="shared" si="33"/>
        <v>25628.87</v>
      </c>
      <c r="G43" s="13"/>
      <c r="H43" s="14"/>
      <c r="I43" s="14"/>
      <c r="J43" s="14">
        <v>25628.87</v>
      </c>
      <c r="K43" s="14">
        <v>6822.89</v>
      </c>
      <c r="L43" s="14">
        <f t="shared" ref="L43" si="35">F43-K43</f>
        <v>18805.98</v>
      </c>
    </row>
    <row r="44" spans="2:12" x14ac:dyDescent="0.25">
      <c r="B44" s="10" t="s">
        <v>10</v>
      </c>
      <c r="C44" s="11" t="s">
        <v>131</v>
      </c>
      <c r="D44" s="11" t="s">
        <v>69</v>
      </c>
      <c r="E44" s="12" t="s">
        <v>183</v>
      </c>
      <c r="F44" s="13">
        <f t="shared" ref="F44:F45" si="36">G44+I44+J44</f>
        <v>41845.480000000003</v>
      </c>
      <c r="G44" s="13"/>
      <c r="H44" s="14"/>
      <c r="I44" s="14"/>
      <c r="J44" s="14">
        <v>41845.480000000003</v>
      </c>
      <c r="K44" s="14"/>
      <c r="L44" s="14">
        <v>41845.480000000003</v>
      </c>
    </row>
    <row r="45" spans="2:12" x14ac:dyDescent="0.25">
      <c r="B45" s="10" t="s">
        <v>10</v>
      </c>
      <c r="C45" s="11" t="s">
        <v>132</v>
      </c>
      <c r="D45" s="11" t="s">
        <v>70</v>
      </c>
      <c r="E45" s="12" t="s">
        <v>179</v>
      </c>
      <c r="F45" s="13">
        <f t="shared" si="36"/>
        <v>5868.6200000000008</v>
      </c>
      <c r="G45" s="13">
        <v>332.81</v>
      </c>
      <c r="H45" s="14"/>
      <c r="I45" s="14"/>
      <c r="J45" s="14">
        <v>5535.81</v>
      </c>
      <c r="K45" s="14">
        <v>973.57</v>
      </c>
      <c r="L45" s="14">
        <f t="shared" ref="L45" si="37">F45-K45</f>
        <v>4895.0500000000011</v>
      </c>
    </row>
    <row r="46" spans="2:12" x14ac:dyDescent="0.25">
      <c r="B46" s="10" t="s">
        <v>10</v>
      </c>
      <c r="C46" s="11" t="s">
        <v>133</v>
      </c>
      <c r="D46" s="11" t="s">
        <v>71</v>
      </c>
      <c r="E46" s="12" t="s">
        <v>184</v>
      </c>
      <c r="F46" s="13">
        <f t="shared" ref="F46:F47" si="38">G46+I46+J46</f>
        <v>14814.039999999999</v>
      </c>
      <c r="G46" s="13">
        <v>332.81</v>
      </c>
      <c r="H46" s="14"/>
      <c r="I46" s="14"/>
      <c r="J46" s="14">
        <v>14481.23</v>
      </c>
      <c r="K46" s="14">
        <v>3761.48</v>
      </c>
      <c r="L46" s="14">
        <f t="shared" ref="L46:L47" si="39">F46-K46</f>
        <v>11052.56</v>
      </c>
    </row>
    <row r="47" spans="2:12" x14ac:dyDescent="0.25">
      <c r="B47" s="10" t="s">
        <v>10</v>
      </c>
      <c r="C47" s="11" t="s">
        <v>134</v>
      </c>
      <c r="D47" s="11" t="s">
        <v>72</v>
      </c>
      <c r="E47" s="12" t="s">
        <v>179</v>
      </c>
      <c r="F47" s="13">
        <f t="shared" si="38"/>
        <v>4920.7299999999996</v>
      </c>
      <c r="G47" s="13"/>
      <c r="H47" s="14"/>
      <c r="I47" s="14"/>
      <c r="J47" s="14">
        <v>4920.7299999999996</v>
      </c>
      <c r="K47" s="14">
        <v>1542.1399999999999</v>
      </c>
      <c r="L47" s="14">
        <f t="shared" si="39"/>
        <v>3378.5899999999997</v>
      </c>
    </row>
    <row r="48" spans="2:12" x14ac:dyDescent="0.25">
      <c r="B48" s="10" t="s">
        <v>10</v>
      </c>
      <c r="C48" s="11" t="s">
        <v>135</v>
      </c>
      <c r="D48" s="11" t="s">
        <v>73</v>
      </c>
      <c r="E48" s="12" t="s">
        <v>185</v>
      </c>
      <c r="F48" s="13">
        <f t="shared" ref="F48:F49" si="40">G48+I48+J48</f>
        <v>16419.68</v>
      </c>
      <c r="G48" s="13">
        <v>4436.51</v>
      </c>
      <c r="H48" s="14"/>
      <c r="I48" s="14">
        <v>5016.21</v>
      </c>
      <c r="J48" s="14">
        <v>6966.96</v>
      </c>
      <c r="K48" s="14">
        <v>11978.009999999998</v>
      </c>
      <c r="L48" s="14">
        <f t="shared" ref="L48:L49" si="41">F48-K48</f>
        <v>4441.6700000000019</v>
      </c>
    </row>
    <row r="49" spans="1:1019" x14ac:dyDescent="0.25">
      <c r="B49" s="10" t="s">
        <v>10</v>
      </c>
      <c r="C49" s="11" t="s">
        <v>136</v>
      </c>
      <c r="D49" s="11" t="s">
        <v>74</v>
      </c>
      <c r="E49" s="12" t="s">
        <v>174</v>
      </c>
      <c r="F49" s="13">
        <f t="shared" si="40"/>
        <v>7460.47</v>
      </c>
      <c r="G49" s="13"/>
      <c r="H49" s="14"/>
      <c r="I49" s="14"/>
      <c r="J49" s="14">
        <v>7460.47</v>
      </c>
      <c r="K49" s="14">
        <v>2126.77</v>
      </c>
      <c r="L49" s="14">
        <f t="shared" si="41"/>
        <v>5333.7000000000007</v>
      </c>
    </row>
    <row r="50" spans="1:1019" x14ac:dyDescent="0.25">
      <c r="B50" s="10" t="s">
        <v>10</v>
      </c>
      <c r="C50" s="11" t="s">
        <v>137</v>
      </c>
      <c r="D50" s="11" t="s">
        <v>75</v>
      </c>
      <c r="E50" s="12" t="s">
        <v>186</v>
      </c>
      <c r="F50" s="13">
        <f t="shared" ref="F50:F51" si="42">G50+I50+J50</f>
        <v>12102.67</v>
      </c>
      <c r="G50" s="13">
        <v>903.85</v>
      </c>
      <c r="H50" s="14"/>
      <c r="I50" s="14"/>
      <c r="J50" s="14">
        <v>11198.82</v>
      </c>
      <c r="K50" s="14">
        <v>3549.3</v>
      </c>
      <c r="L50" s="14">
        <f t="shared" ref="L50:L51" si="43">F50-K50</f>
        <v>8553.369999999999</v>
      </c>
    </row>
    <row r="51" spans="1:1019" x14ac:dyDescent="0.25">
      <c r="B51" s="10" t="s">
        <v>10</v>
      </c>
      <c r="C51" s="11" t="s">
        <v>138</v>
      </c>
      <c r="D51" s="11" t="s">
        <v>76</v>
      </c>
      <c r="E51" s="12" t="s">
        <v>166</v>
      </c>
      <c r="F51" s="13">
        <f t="shared" si="42"/>
        <v>9662.4600000000009</v>
      </c>
      <c r="G51" s="13">
        <v>3008.86</v>
      </c>
      <c r="H51" s="14"/>
      <c r="I51" s="14"/>
      <c r="J51" s="14">
        <v>6653.6</v>
      </c>
      <c r="K51" s="15">
        <v>2501.6400000000003</v>
      </c>
      <c r="L51" s="14">
        <f t="shared" si="43"/>
        <v>7160.8200000000006</v>
      </c>
    </row>
    <row r="52" spans="1:1019" ht="15" customHeight="1" x14ac:dyDescent="0.25">
      <c r="B52" s="10" t="s">
        <v>10</v>
      </c>
      <c r="C52" s="11" t="s">
        <v>146</v>
      </c>
      <c r="D52" s="11" t="s">
        <v>77</v>
      </c>
      <c r="E52" s="12" t="s">
        <v>166</v>
      </c>
      <c r="F52" s="13">
        <f t="shared" ref="F52:F55" si="44">G52+I52+J52</f>
        <v>36137.689999999995</v>
      </c>
      <c r="G52" s="13">
        <v>30586.049999999996</v>
      </c>
      <c r="H52" s="14"/>
      <c r="I52" s="14">
        <v>4483.8899999999994</v>
      </c>
      <c r="J52" s="14">
        <v>1067.75</v>
      </c>
      <c r="K52" s="14">
        <v>567.75</v>
      </c>
      <c r="L52" s="14">
        <f t="shared" ref="L52" si="45">F52-K52</f>
        <v>35569.939999999995</v>
      </c>
    </row>
    <row r="53" spans="1:1019" x14ac:dyDescent="0.25">
      <c r="B53" s="10" t="s">
        <v>10</v>
      </c>
      <c r="C53" s="11" t="s">
        <v>139</v>
      </c>
      <c r="D53" s="11" t="s">
        <v>78</v>
      </c>
      <c r="E53" s="12" t="s">
        <v>148</v>
      </c>
      <c r="F53" s="13">
        <f t="shared" si="44"/>
        <v>26000</v>
      </c>
      <c r="G53" s="13"/>
      <c r="H53" s="14"/>
      <c r="I53" s="14"/>
      <c r="J53" s="14">
        <v>26000</v>
      </c>
      <c r="K53" s="14">
        <v>7049.75</v>
      </c>
      <c r="L53" s="14">
        <f t="shared" ref="L53" si="46">F53-K53</f>
        <v>18950.25</v>
      </c>
    </row>
    <row r="54" spans="1:1019" x14ac:dyDescent="0.25">
      <c r="B54" s="10" t="s">
        <v>10</v>
      </c>
      <c r="C54" s="16" t="s">
        <v>140</v>
      </c>
      <c r="D54" s="16" t="s">
        <v>79</v>
      </c>
      <c r="E54" s="12" t="s">
        <v>187</v>
      </c>
      <c r="F54" s="13">
        <f t="shared" si="44"/>
        <v>0</v>
      </c>
      <c r="G54" s="13"/>
      <c r="H54" s="14"/>
      <c r="I54" s="14"/>
      <c r="J54" s="14"/>
      <c r="K54" s="14"/>
      <c r="L54" s="14"/>
    </row>
    <row r="55" spans="1:1019" x14ac:dyDescent="0.25">
      <c r="B55" s="10" t="s">
        <v>10</v>
      </c>
      <c r="C55" s="16" t="s">
        <v>140</v>
      </c>
      <c r="D55" s="16" t="s">
        <v>79</v>
      </c>
      <c r="E55" s="12" t="s">
        <v>188</v>
      </c>
      <c r="F55" s="13">
        <f t="shared" si="44"/>
        <v>0</v>
      </c>
      <c r="G55" s="13"/>
      <c r="H55" s="14"/>
      <c r="I55" s="14"/>
      <c r="J55" s="14"/>
      <c r="K55" s="14"/>
      <c r="L55" s="14"/>
    </row>
    <row r="56" spans="1:1019" x14ac:dyDescent="0.25">
      <c r="B56" s="10" t="s">
        <v>10</v>
      </c>
      <c r="C56" s="11" t="s">
        <v>141</v>
      </c>
      <c r="D56" s="11" t="s">
        <v>80</v>
      </c>
      <c r="E56" s="12" t="s">
        <v>166</v>
      </c>
      <c r="F56" s="13">
        <f t="shared" ref="F56:F60" si="47">G56+I56+J56</f>
        <v>38133.919999999998</v>
      </c>
      <c r="G56" s="13">
        <v>25833.339999999997</v>
      </c>
      <c r="H56" s="14"/>
      <c r="I56" s="14">
        <v>4529.7299999999996</v>
      </c>
      <c r="J56" s="14">
        <v>7770.85</v>
      </c>
      <c r="K56" s="14">
        <v>3941.8600000000006</v>
      </c>
      <c r="L56" s="14">
        <f t="shared" ref="L56:L59" si="48">F56-K56</f>
        <v>34192.06</v>
      </c>
    </row>
    <row r="57" spans="1:1019" x14ac:dyDescent="0.25">
      <c r="B57" s="10" t="s">
        <v>10</v>
      </c>
      <c r="C57" s="11" t="s">
        <v>142</v>
      </c>
      <c r="D57" s="11" t="s">
        <v>81</v>
      </c>
      <c r="E57" s="12" t="s">
        <v>189</v>
      </c>
      <c r="F57" s="13">
        <f t="shared" si="47"/>
        <v>8816.4600000000009</v>
      </c>
      <c r="G57" s="13">
        <v>324.2</v>
      </c>
      <c r="H57" s="14"/>
      <c r="I57" s="14"/>
      <c r="J57" s="14">
        <v>8492.26</v>
      </c>
      <c r="K57" s="14">
        <v>2149.2199999999998</v>
      </c>
      <c r="L57" s="14">
        <f t="shared" si="48"/>
        <v>6667.2400000000016</v>
      </c>
    </row>
    <row r="58" spans="1:1019" x14ac:dyDescent="0.25">
      <c r="B58" s="10" t="s">
        <v>10</v>
      </c>
      <c r="C58" s="11" t="s">
        <v>143</v>
      </c>
      <c r="D58" s="11" t="s">
        <v>83</v>
      </c>
      <c r="E58" s="12" t="s">
        <v>190</v>
      </c>
      <c r="F58" s="13">
        <f t="shared" si="47"/>
        <v>13076.289999999999</v>
      </c>
      <c r="G58" s="14">
        <v>332.81</v>
      </c>
      <c r="H58" s="14"/>
      <c r="I58" s="14"/>
      <c r="J58" s="14">
        <v>12743.48</v>
      </c>
      <c r="K58" s="15">
        <v>6756.81</v>
      </c>
      <c r="L58" s="14">
        <f t="shared" si="48"/>
        <v>6319.4799999999987</v>
      </c>
    </row>
    <row r="59" spans="1:1019" x14ac:dyDescent="0.25">
      <c r="B59" s="10" t="s">
        <v>10</v>
      </c>
      <c r="C59" s="11" t="s">
        <v>144</v>
      </c>
      <c r="D59" s="11" t="s">
        <v>84</v>
      </c>
      <c r="E59" s="12" t="s">
        <v>191</v>
      </c>
      <c r="F59" s="13">
        <f t="shared" si="47"/>
        <v>26145.439999999995</v>
      </c>
      <c r="G59" s="13">
        <v>15743.669999999998</v>
      </c>
      <c r="H59" s="14"/>
      <c r="I59" s="14">
        <v>4576.1000000000004</v>
      </c>
      <c r="J59" s="14">
        <v>5825.67</v>
      </c>
      <c r="K59" s="14">
        <v>7519.0900000000011</v>
      </c>
      <c r="L59" s="14">
        <f t="shared" si="48"/>
        <v>18626.349999999995</v>
      </c>
    </row>
    <row r="60" spans="1:1019" x14ac:dyDescent="0.25">
      <c r="B60" s="10" t="s">
        <v>10</v>
      </c>
      <c r="C60" s="11" t="s">
        <v>145</v>
      </c>
      <c r="D60" s="11" t="s">
        <v>82</v>
      </c>
      <c r="E60" s="12" t="s">
        <v>192</v>
      </c>
      <c r="F60" s="13">
        <f t="shared" si="47"/>
        <v>6100.1900000000005</v>
      </c>
      <c r="G60" s="13">
        <v>2983.73</v>
      </c>
      <c r="H60" s="14"/>
      <c r="I60" s="14"/>
      <c r="J60" s="14">
        <v>3116.46</v>
      </c>
      <c r="K60" s="14">
        <v>4778.1500000000005</v>
      </c>
      <c r="L60" s="14">
        <f t="shared" ref="L60" si="49">F60-K60</f>
        <v>1322.04</v>
      </c>
    </row>
    <row r="61" spans="1:1019" s="21" customFormat="1" ht="15" customHeight="1" x14ac:dyDescent="0.2">
      <c r="A61" s="1"/>
      <c r="B61" s="8" t="s">
        <v>15</v>
      </c>
      <c r="C61" s="9"/>
      <c r="D61" s="9"/>
      <c r="E61" s="29"/>
      <c r="F61" s="26" t="s">
        <v>12</v>
      </c>
      <c r="G61" s="27"/>
      <c r="H61" s="27"/>
      <c r="I61" s="27"/>
      <c r="J61" s="27"/>
      <c r="K61" s="27"/>
      <c r="L61" s="28"/>
    </row>
    <row r="62" spans="1:1019" s="21" customFormat="1" ht="22.5" x14ac:dyDescent="0.2">
      <c r="A62" s="1"/>
      <c r="B62" s="3" t="s">
        <v>1</v>
      </c>
      <c r="C62" s="3" t="s">
        <v>2</v>
      </c>
      <c r="D62" s="3" t="s">
        <v>11</v>
      </c>
      <c r="E62" s="3" t="s">
        <v>3</v>
      </c>
      <c r="F62" s="3" t="s">
        <v>17</v>
      </c>
      <c r="G62" s="4" t="s">
        <v>4</v>
      </c>
      <c r="H62" s="4" t="s">
        <v>4</v>
      </c>
      <c r="I62" s="4" t="s">
        <v>5</v>
      </c>
      <c r="J62" s="4" t="s">
        <v>6</v>
      </c>
      <c r="K62" s="4" t="s">
        <v>7</v>
      </c>
      <c r="L62" s="4" t="s">
        <v>8</v>
      </c>
      <c r="M62" s="4" t="s">
        <v>16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</row>
    <row r="63" spans="1:1019" s="21" customFormat="1" ht="15" customHeight="1" x14ac:dyDescent="0.2">
      <c r="A63" s="1"/>
      <c r="B63" s="22" t="s">
        <v>14</v>
      </c>
      <c r="C63" s="17" t="s">
        <v>85</v>
      </c>
      <c r="D63" s="17" t="s">
        <v>23</v>
      </c>
      <c r="E63" s="17" t="s">
        <v>147</v>
      </c>
      <c r="F63" s="24">
        <f>VLOOKUP(C63,'[1]Apuração de Valores'!$B:$K,10,0)</f>
        <v>0.41081081081081083</v>
      </c>
      <c r="G63" s="23">
        <f t="shared" ref="G63:G71" si="50">H63+J63+K63</f>
        <v>9878.83</v>
      </c>
      <c r="H63" s="18">
        <v>332.81</v>
      </c>
      <c r="I63" s="19"/>
      <c r="J63" s="19"/>
      <c r="K63" s="15">
        <v>9546.02</v>
      </c>
      <c r="L63" s="15">
        <v>2549.3000000000002</v>
      </c>
      <c r="M63" s="18">
        <f t="shared" ref="M63:M75" si="51">(G63-L63)*F63</f>
        <v>3011.0501621621625</v>
      </c>
      <c r="N63" s="20"/>
    </row>
    <row r="64" spans="1:1019" s="21" customFormat="1" ht="15" customHeight="1" x14ac:dyDescent="0.2">
      <c r="A64" s="1"/>
      <c r="B64" s="22" t="s">
        <v>14</v>
      </c>
      <c r="C64" s="17" t="s">
        <v>86</v>
      </c>
      <c r="D64" s="17" t="s">
        <v>24</v>
      </c>
      <c r="E64" s="17" t="s">
        <v>148</v>
      </c>
      <c r="F64" s="24">
        <f>VLOOKUP(C64,'[1]Apuração de Valores'!$B:$K,10,0)</f>
        <v>4.8648648648648651E-2</v>
      </c>
      <c r="G64" s="23">
        <f t="shared" si="50"/>
        <v>41232.11</v>
      </c>
      <c r="H64" s="18">
        <v>332.81</v>
      </c>
      <c r="I64" s="19"/>
      <c r="J64" s="19"/>
      <c r="K64" s="15">
        <v>40899.300000000003</v>
      </c>
      <c r="L64" s="15">
        <v>15198.009999999998</v>
      </c>
      <c r="M64" s="18">
        <f t="shared" si="51"/>
        <v>1266.523783783784</v>
      </c>
      <c r="N64" s="20"/>
    </row>
    <row r="65" spans="1:14" s="21" customFormat="1" ht="15" customHeight="1" x14ac:dyDescent="0.2">
      <c r="A65" s="1"/>
      <c r="B65" s="22" t="s">
        <v>14</v>
      </c>
      <c r="C65" s="17" t="s">
        <v>87</v>
      </c>
      <c r="D65" s="17" t="s">
        <v>25</v>
      </c>
      <c r="E65" s="17" t="s">
        <v>149</v>
      </c>
      <c r="F65" s="24">
        <f>VLOOKUP(C65,'[1]Apuração de Valores'!$B:$K,10,0)</f>
        <v>0.88108108108108107</v>
      </c>
      <c r="G65" s="23">
        <f t="shared" si="50"/>
        <v>21656.190000000002</v>
      </c>
      <c r="H65" s="18">
        <v>9460.6200000000008</v>
      </c>
      <c r="I65" s="19"/>
      <c r="J65" s="19"/>
      <c r="K65" s="15">
        <v>12195.57</v>
      </c>
      <c r="L65" s="15">
        <v>11839.33</v>
      </c>
      <c r="M65" s="18">
        <f t="shared" si="51"/>
        <v>8649.449621621623</v>
      </c>
      <c r="N65" s="20"/>
    </row>
    <row r="66" spans="1:14" s="21" customFormat="1" ht="15" customHeight="1" x14ac:dyDescent="0.2">
      <c r="A66" s="1"/>
      <c r="B66" s="22" t="s">
        <v>14</v>
      </c>
      <c r="C66" s="17" t="s">
        <v>88</v>
      </c>
      <c r="D66" s="17" t="s">
        <v>26</v>
      </c>
      <c r="E66" s="17" t="s">
        <v>150</v>
      </c>
      <c r="F66" s="24">
        <f>VLOOKUP(C66,'[1]Apuração de Valores'!$B:$K,10,0)</f>
        <v>0.19459459459459461</v>
      </c>
      <c r="G66" s="23">
        <f t="shared" si="50"/>
        <v>10226.67</v>
      </c>
      <c r="H66" s="18">
        <v>992.40000000000009</v>
      </c>
      <c r="I66" s="19"/>
      <c r="J66" s="19"/>
      <c r="K66" s="15">
        <v>9234.27</v>
      </c>
      <c r="L66" s="15">
        <v>2645.84</v>
      </c>
      <c r="M66" s="18">
        <f t="shared" si="51"/>
        <v>1475.1885405405405</v>
      </c>
      <c r="N66" s="20"/>
    </row>
    <row r="67" spans="1:14" s="21" customFormat="1" ht="15" customHeight="1" x14ac:dyDescent="0.2">
      <c r="A67" s="1"/>
      <c r="B67" s="22" t="s">
        <v>14</v>
      </c>
      <c r="C67" s="17" t="s">
        <v>89</v>
      </c>
      <c r="D67" s="17" t="s">
        <v>27</v>
      </c>
      <c r="E67" s="17" t="s">
        <v>151</v>
      </c>
      <c r="F67" s="24">
        <f>VLOOKUP(C67,'[1]Apuração de Valores'!$B:$K,10,0)</f>
        <v>0.9513513513513514</v>
      </c>
      <c r="G67" s="23">
        <f t="shared" si="50"/>
        <v>11311.14</v>
      </c>
      <c r="H67" s="18">
        <v>332.81</v>
      </c>
      <c r="I67" s="19"/>
      <c r="J67" s="19"/>
      <c r="K67" s="15">
        <v>10978.33</v>
      </c>
      <c r="L67" s="15">
        <v>4392.7999999999993</v>
      </c>
      <c r="M67" s="18">
        <f t="shared" si="51"/>
        <v>6581.772108108109</v>
      </c>
      <c r="N67" s="20"/>
    </row>
    <row r="68" spans="1:14" s="21" customFormat="1" ht="15" customHeight="1" x14ac:dyDescent="0.2">
      <c r="A68" s="1"/>
      <c r="B68" s="22" t="s">
        <v>14</v>
      </c>
      <c r="C68" s="17" t="s">
        <v>90</v>
      </c>
      <c r="D68" s="17" t="s">
        <v>28</v>
      </c>
      <c r="E68" s="17" t="s">
        <v>152</v>
      </c>
      <c r="F68" s="24">
        <f>VLOOKUP(C68,'[1]Apuração de Valores'!$B:$K,10,0)</f>
        <v>0.63243243243243241</v>
      </c>
      <c r="G68" s="23">
        <f t="shared" si="50"/>
        <v>26012.15</v>
      </c>
      <c r="H68" s="18">
        <v>761.04</v>
      </c>
      <c r="I68" s="19"/>
      <c r="J68" s="19"/>
      <c r="K68" s="15">
        <v>25251.11</v>
      </c>
      <c r="L68" s="15">
        <f>10186.41+1111.63</f>
        <v>11298.04</v>
      </c>
      <c r="M68" s="18">
        <f t="shared" si="51"/>
        <v>9305.680378378378</v>
      </c>
      <c r="N68" s="20"/>
    </row>
    <row r="69" spans="1:14" s="21" customFormat="1" ht="15" customHeight="1" x14ac:dyDescent="0.2">
      <c r="A69" s="1"/>
      <c r="B69" s="22" t="s">
        <v>14</v>
      </c>
      <c r="C69" s="17" t="s">
        <v>91</v>
      </c>
      <c r="D69" s="17" t="s">
        <v>29</v>
      </c>
      <c r="E69" s="17" t="s">
        <v>153</v>
      </c>
      <c r="F69" s="24">
        <f>VLOOKUP(C69,'[1]Apuração de Valores'!$B:$K,10,0)</f>
        <v>0.58064516129032262</v>
      </c>
      <c r="G69" s="23">
        <f t="shared" si="50"/>
        <v>32097.87</v>
      </c>
      <c r="H69" s="18">
        <v>610</v>
      </c>
      <c r="I69" s="19"/>
      <c r="J69" s="19"/>
      <c r="K69" s="15">
        <v>31487.87</v>
      </c>
      <c r="L69" s="15">
        <v>8714.7100000000009</v>
      </c>
      <c r="M69" s="18">
        <f t="shared" si="51"/>
        <v>13577.318709677418</v>
      </c>
      <c r="N69" s="20"/>
    </row>
    <row r="70" spans="1:14" s="21" customFormat="1" ht="15" customHeight="1" x14ac:dyDescent="0.2">
      <c r="A70" s="1"/>
      <c r="B70" s="22" t="s">
        <v>14</v>
      </c>
      <c r="C70" s="17" t="s">
        <v>92</v>
      </c>
      <c r="D70" s="17" t="s">
        <v>30</v>
      </c>
      <c r="E70" s="17" t="s">
        <v>154</v>
      </c>
      <c r="F70" s="24">
        <f>VLOOKUP(C70,'[1]Apuração de Valores'!$B:$K,10,0)</f>
        <v>0.38378378378378381</v>
      </c>
      <c r="G70" s="23">
        <f t="shared" si="50"/>
        <v>20940.91</v>
      </c>
      <c r="H70" s="18">
        <v>332.81</v>
      </c>
      <c r="I70" s="19"/>
      <c r="J70" s="19"/>
      <c r="K70" s="15">
        <v>20608.099999999999</v>
      </c>
      <c r="L70" s="15">
        <v>5767.0399999999991</v>
      </c>
      <c r="M70" s="18">
        <f t="shared" si="51"/>
        <v>5823.4852432432435</v>
      </c>
      <c r="N70" s="20"/>
    </row>
    <row r="71" spans="1:14" s="21" customFormat="1" ht="15" customHeight="1" x14ac:dyDescent="0.2">
      <c r="A71" s="1"/>
      <c r="B71" s="22" t="s">
        <v>14</v>
      </c>
      <c r="C71" s="17" t="s">
        <v>93</v>
      </c>
      <c r="D71" s="17" t="s">
        <v>31</v>
      </c>
      <c r="E71" s="17" t="s">
        <v>155</v>
      </c>
      <c r="F71" s="24">
        <f>VLOOKUP(C71,'[1]Apuração de Valores'!$B:$K,10,0)</f>
        <v>0.77837837837837842</v>
      </c>
      <c r="G71" s="23">
        <f t="shared" si="50"/>
        <v>36400</v>
      </c>
      <c r="H71" s="19"/>
      <c r="I71" s="19"/>
      <c r="J71" s="19"/>
      <c r="K71" s="15">
        <v>36400</v>
      </c>
      <c r="L71" s="15">
        <v>9910.14</v>
      </c>
      <c r="M71" s="18">
        <f t="shared" si="51"/>
        <v>20619.134270270271</v>
      </c>
      <c r="N71" s="20"/>
    </row>
    <row r="72" spans="1:14" s="21" customFormat="1" ht="15" customHeight="1" x14ac:dyDescent="0.2">
      <c r="A72" s="1"/>
      <c r="B72" s="22" t="s">
        <v>14</v>
      </c>
      <c r="C72" s="17" t="s">
        <v>94</v>
      </c>
      <c r="D72" s="17" t="s">
        <v>32</v>
      </c>
      <c r="E72" s="17" t="s">
        <v>156</v>
      </c>
      <c r="F72" s="24">
        <f>VLOOKUP(C72,'[1]Apuração de Valores'!$B:$K,10,0)</f>
        <v>0.67729729729729726</v>
      </c>
      <c r="G72" s="23">
        <f>(H72+J72+K72)</f>
        <v>45001.79</v>
      </c>
      <c r="H72" s="18">
        <f>5869.8</f>
        <v>5869.8</v>
      </c>
      <c r="I72" s="19"/>
      <c r="J72" s="19"/>
      <c r="K72" s="15">
        <f>39131.99</f>
        <v>39131.99</v>
      </c>
      <c r="L72" s="15">
        <f>(12224.11+1111.63)</f>
        <v>13335.740000000002</v>
      </c>
      <c r="M72" s="18">
        <f t="shared" si="51"/>
        <v>21447.33008108108</v>
      </c>
      <c r="N72" s="20"/>
    </row>
    <row r="73" spans="1:14" s="21" customFormat="1" ht="15" customHeight="1" x14ac:dyDescent="0.2">
      <c r="A73" s="1"/>
      <c r="B73" s="22" t="s">
        <v>14</v>
      </c>
      <c r="C73" s="17" t="s">
        <v>95</v>
      </c>
      <c r="D73" s="17" t="s">
        <v>33</v>
      </c>
      <c r="E73" s="17" t="s">
        <v>157</v>
      </c>
      <c r="F73" s="24">
        <f>VLOOKUP(C73,'[1]Apuração de Valores'!$B:$K,10,0)</f>
        <v>0.35675675675675678</v>
      </c>
      <c r="G73" s="23">
        <f t="shared" ref="G73:G75" si="52">H73+J73+K73</f>
        <v>10295.9</v>
      </c>
      <c r="H73" s="18">
        <v>332.81</v>
      </c>
      <c r="I73" s="19"/>
      <c r="J73" s="19"/>
      <c r="K73" s="15">
        <v>9963.09</v>
      </c>
      <c r="L73" s="15">
        <v>2560.7700000000004</v>
      </c>
      <c r="M73" s="18">
        <f t="shared" si="51"/>
        <v>2759.5598918918918</v>
      </c>
      <c r="N73" s="20"/>
    </row>
    <row r="74" spans="1:14" s="21" customFormat="1" ht="15" customHeight="1" x14ac:dyDescent="0.2">
      <c r="A74" s="1"/>
      <c r="B74" s="22" t="s">
        <v>14</v>
      </c>
      <c r="C74" s="17" t="s">
        <v>96</v>
      </c>
      <c r="D74" s="17" t="s">
        <v>34</v>
      </c>
      <c r="E74" s="17" t="s">
        <v>158</v>
      </c>
      <c r="F74" s="24">
        <f>VLOOKUP(C74,'[1]Apuração de Valores'!$B:$K,10,0)</f>
        <v>0.85945945945945945</v>
      </c>
      <c r="G74" s="23">
        <f t="shared" si="52"/>
        <v>13065.68</v>
      </c>
      <c r="H74" s="18">
        <v>332.81</v>
      </c>
      <c r="I74" s="19"/>
      <c r="J74" s="19"/>
      <c r="K74" s="15">
        <v>12732.87</v>
      </c>
      <c r="L74" s="15">
        <v>3488.82</v>
      </c>
      <c r="M74" s="18">
        <f t="shared" si="51"/>
        <v>8230.9229189189191</v>
      </c>
      <c r="N74" s="20"/>
    </row>
    <row r="75" spans="1:14" s="21" customFormat="1" ht="15" customHeight="1" x14ac:dyDescent="0.2">
      <c r="A75" s="1"/>
      <c r="B75" s="22" t="s">
        <v>14</v>
      </c>
      <c r="C75" s="17" t="s">
        <v>97</v>
      </c>
      <c r="D75" s="17" t="s">
        <v>35</v>
      </c>
      <c r="E75" s="17" t="s">
        <v>159</v>
      </c>
      <c r="F75" s="24">
        <f>VLOOKUP(C75,'[1]Apuração de Valores'!$B:$K,10,0)</f>
        <v>0.43783783783783786</v>
      </c>
      <c r="G75" s="23">
        <f t="shared" si="52"/>
        <v>28219.9</v>
      </c>
      <c r="H75" s="18">
        <v>332.81</v>
      </c>
      <c r="I75" s="19"/>
      <c r="J75" s="19"/>
      <c r="K75" s="15">
        <v>27887.09</v>
      </c>
      <c r="L75" s="15">
        <v>7639.21</v>
      </c>
      <c r="M75" s="18">
        <f t="shared" si="51"/>
        <v>9011.0048108108131</v>
      </c>
      <c r="N75" s="20"/>
    </row>
  </sheetData>
  <autoFilter ref="B10:L75" xr:uid="{A02F7134-F811-4FB0-A9FE-09E8D9A7FE9B}"/>
  <sortState xmlns:xlrd2="http://schemas.microsoft.com/office/spreadsheetml/2017/richdata2" ref="B11:L60">
    <sortCondition ref="C11:C60"/>
  </sortState>
  <mergeCells count="3">
    <mergeCell ref="B6:L6"/>
    <mergeCell ref="F9:L9"/>
    <mergeCell ref="F61:L61"/>
  </mergeCells>
  <printOptions horizontalCentered="1"/>
  <pageMargins left="0.74803149606299213" right="7.874015748031496E-2" top="0.31496062992125984" bottom="0.31496062992125984" header="0.31496062992125984" footer="0.31496062992125984"/>
  <pageSetup paperSize="9" scale="53" fitToHeight="0" orientation="landscape" r:id="rId1"/>
  <rowBreaks count="1" manualBreakCount="1">
    <brk id="6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05.2026</vt:lpstr>
      <vt:lpstr>'05.2026'!Area_de_impressao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2026-06-30T13:11:38Z</cp:lastPrinted>
  <dcterms:created xsi:type="dcterms:W3CDTF">2025-05-13T14:28:51Z</dcterms:created>
  <dcterms:modified xsi:type="dcterms:W3CDTF">2026-06-30T14:04:34Z</dcterms:modified>
  <cp:category/>
  <cp:contentStatus/>
</cp:coreProperties>
</file>