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ronilso.milhomem\Desktop\CONTROLADORIA\FECHAMENTOS\2026\5.MAIO\"/>
    </mc:Choice>
  </mc:AlternateContent>
  <xr:revisionPtr revIDLastSave="0" documentId="8_{AF67137E-C3BD-48BF-999A-F535EA2D473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bril-2026" sheetId="1" r:id="rId1"/>
  </sheets>
  <definedNames>
    <definedName name="_xlnm._FilterDatabase" localSheetId="0" hidden="1">'Abril-2026'!$A$22:$E$149</definedName>
    <definedName name="_xlnm.Print_Area" localSheetId="0">'Abril-2026'!$A$1:$B$159</definedName>
    <definedName name="Print_Titles" localSheetId="0">'Abril-2026'!$3:$3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2" i="1" l="1"/>
  <c r="B39" i="1" l="1"/>
  <c r="B48" i="1"/>
  <c r="B46" i="1"/>
  <c r="B127" i="1"/>
  <c r="B78" i="1"/>
  <c r="B71" i="1" s="1"/>
  <c r="B67" i="1"/>
  <c r="B114" i="1"/>
  <c r="B109" i="1" s="1"/>
  <c r="B108" i="1"/>
  <c r="B133" i="1"/>
  <c r="B125" i="1"/>
  <c r="B122" i="1" s="1"/>
  <c r="B121" i="1"/>
  <c r="B115" i="1" s="1"/>
  <c r="B85" i="1"/>
  <c r="B62" i="1"/>
  <c r="B44" i="1"/>
  <c r="B24" i="1"/>
  <c r="B30" i="1" l="1"/>
  <c r="B37" i="1" s="1"/>
  <c r="B38" i="1"/>
  <c r="B126" i="1"/>
  <c r="B69" i="1"/>
  <c r="B82" i="1" s="1"/>
  <c r="B61" i="1"/>
  <c r="B80" i="1"/>
  <c r="B81" i="1" s="1"/>
  <c r="B60" i="1"/>
  <c r="B84" i="1"/>
  <c r="B83" i="1" l="1"/>
  <c r="B139" i="1"/>
  <c r="B70" i="1"/>
</calcChain>
</file>

<file path=xl/sharedStrings.xml><?xml version="1.0" encoding="utf-8"?>
<sst xmlns="http://schemas.openxmlformats.org/spreadsheetml/2006/main" count="144" uniqueCount="144">
  <si>
    <t>Relatório Mensal Comparativo de Recursos Recebidos, Gastos e Devolvidos ao Poder Público</t>
  </si>
  <si>
    <t>Metodologia de Avaliação da Transparência Ativa e Passiva - Organizações sem fins lucrativos que recebem recursos públicos e seus respectivos órgãos supervisores  - CGE/TCE- 2ª Edição -  2021 - Item  3.9/Financeiro</t>
  </si>
  <si>
    <t>NOME DO ÓRGÃO PÚBLICO/CONTRATANTE: SECRETARIA DE ESTADO DA SAÚDE DE GOIÁS</t>
  </si>
  <si>
    <t>CNPJ:  02.529.964/0001-57</t>
  </si>
  <si>
    <t>NOME DA ORGANIZAÇÃO SOCIAL/CONTRATADA: SOCIEDADE BENEF. ISRAELITA BRAS. HOSPITAL ALBERT EISNTEIN</t>
  </si>
  <si>
    <t>CNPJ: 60.765.823/0090-05</t>
  </si>
  <si>
    <t>NOME DA UNIDADE GERIDA: HOSPITAL ESTADUAL DE URGÊNCIAS DE GOIÁS DR. VALDEMIRO CRUZ - HUGO</t>
  </si>
  <si>
    <t xml:space="preserve">CONTRATO DE GESTÃO/ADITIVO Nº:   097/2024 SES/GO  - 3º Termo Aditivo do Termo de Colaboração           </t>
  </si>
  <si>
    <t>VIGÊNCIA DO CONTRATO DE GESTÃO:      INÍCIO 07/08/2024      E      TÉRMINO  04/12/2027</t>
  </si>
  <si>
    <t>PREVISÃO DE REPASSE MENSAL DO CONTRATO DE GESTÃO/ADITIVO - CUSTEIO :R$</t>
  </si>
  <si>
    <t xml:space="preserve"> </t>
  </si>
  <si>
    <t>PREVISÃO DE REPASSE MENSAL DO CONTRATO DE GESTÃO/ADITIVO - INVESTIMENTO :R$</t>
  </si>
  <si>
    <t>Relatório Financeiro Mensal</t>
  </si>
  <si>
    <t>Em Reais</t>
  </si>
  <si>
    <t xml:space="preserve">1. SALDO BANCÁRIO ANTERIOR  </t>
  </si>
  <si>
    <t>1.1 Caixa</t>
  </si>
  <si>
    <t xml:space="preserve">1.2 Banco conta movimento </t>
  </si>
  <si>
    <t>1.2.1 CEF AG 2512 C/C 577620282-1 CUSTEIO</t>
  </si>
  <si>
    <t>1.2.2 SAFRA AG 0115 C/C 256485-1</t>
  </si>
  <si>
    <t>1.2.3 BRADESCO AG 2372 C/C 39068-2</t>
  </si>
  <si>
    <t>1.2.4 CEF AG 2512 C/C 580134407-8 INVESTIMENTO</t>
  </si>
  <si>
    <t>1.2.5 CEF AG 2512 C/C 580134418-3 RESCISÓRIO</t>
  </si>
  <si>
    <t xml:space="preserve">1.3 Aplicações financeiras  </t>
  </si>
  <si>
    <t>1.3.1 CEF AG 2512 C/C 577620282-1 APL CUSTEIO</t>
  </si>
  <si>
    <t xml:space="preserve">1.3.2 SAFRA AG 0115 C/C 256485-1 APLICAÇÃO </t>
  </si>
  <si>
    <t>1.3.3 CEF AG 2512 C/C 580134418-3 FUNDO RESCISÓRIO</t>
  </si>
  <si>
    <t>1.3.4 CEF AG 2512 C/C 580134407-8 INVESTIMENTO</t>
  </si>
  <si>
    <t>1.3.5 BRADESCO AG 2372 C/C 39068-2 APL CUSTEIO</t>
  </si>
  <si>
    <t>1.3.6 CEF AG 2512 C/C 577520282-1 R D APL DOAÇÃO</t>
  </si>
  <si>
    <t>SALDO ANTERIOR (1= 1 .1+ 1.2 + 1.3)</t>
  </si>
  <si>
    <t>2.ENTRADAS DE RECURSOS FINANCEIROS</t>
  </si>
  <si>
    <t>2.1 Repasse - CUSTEIO</t>
  </si>
  <si>
    <t>2.1.1 Repasse - CEF AG 2512 C/C 577620282-1 CUSTEIO</t>
  </si>
  <si>
    <t>2.1.2 Repasse - Piso de Enfermagem</t>
  </si>
  <si>
    <t>2.1.3 Repasse - Residência Médica</t>
  </si>
  <si>
    <t>2.1.4 Repasse - Organização de Procura de Orgãos - OPO</t>
  </si>
  <si>
    <t>2.2 Repasse - C/C - INVESTIMENTO</t>
  </si>
  <si>
    <t>2.2.1 Repasse - CEF AG 2512 C/C 580134407-8</t>
  </si>
  <si>
    <t>2.3 Repasse -  C/C - RESCISÓRIO</t>
  </si>
  <si>
    <t>2.3.1 CEF AG 2512 C/C 580134418-3 RESCISÓRIO</t>
  </si>
  <si>
    <t>2.4 RENDIMENTO SOBRE APLICAÇÕES FINANCEIRAS</t>
  </si>
  <si>
    <t xml:space="preserve">2.4.1 Rendimento sobre Aplicação Financeiras - BRADESCO AG 2372 C/C 39068-2 - CUSTEIO </t>
  </si>
  <si>
    <t>2.4.2 Rendimento sobre Aplicação Financeiras - CEF AG 2512 C/C 577620282-1 CUSTEIO</t>
  </si>
  <si>
    <t xml:space="preserve">2.4.3 Rendimento sobre Aplicação Financeiras - CEF AG 2512  C/C 580134407-8 - INVESTIMENTO </t>
  </si>
  <si>
    <t>2.4.4 Rendimento sobre Aplicação Financeiras - SAFRA AG 0115  C/C 256485-1 CUSTEIO</t>
  </si>
  <si>
    <t>2.4.5 Rendimento sobre Aplicação Financeiras - CEF AG 2512 C/C   580134418-3 RESCISÓRIA</t>
  </si>
  <si>
    <t>2.4.6 Rendimento sobre Aplicação Financeiras - CEF AG 2512 C/C 580134418-3 DOAÇÃO</t>
  </si>
  <si>
    <t>2.5 Outras entradas: RECUPERAÇÃO DE DESPESAS</t>
  </si>
  <si>
    <t>2.6 Aporte para Caixa</t>
  </si>
  <si>
    <t>2.7 Devolução do Saldo de Caixa</t>
  </si>
  <si>
    <t xml:space="preserve">2.8 Reembolso de Despesas </t>
  </si>
  <si>
    <t>2.9 Receitas Não Governamentais (Doações, Vendas Aluguéis e Outros )</t>
  </si>
  <si>
    <t>SUBTOTAL  DE ENTRADAS (2= 2.1+2.2+2.3+2.4+2.5+2.6+2.7+2.8+2.9)</t>
  </si>
  <si>
    <t>3. RESGATE APLICAÇÃO FINANCEIRA</t>
  </si>
  <si>
    <t>3.1 TOTAL RESGATE APLICAÇÃO FINANCEIRA CUSTEIO</t>
  </si>
  <si>
    <t>3.1.1 Resgate Aplicação - CEF AG 2512 C/C 577620282-1 CUSTEIO</t>
  </si>
  <si>
    <t>3.1.2 Resgate Aplicação - SAFRA AG 0115  C/C 256485-1 CUSTEIO</t>
  </si>
  <si>
    <t>3.1.3 Resgate Aplicação - CEF AG 2512  C/C 580134418-3 RESCISÓRIO</t>
  </si>
  <si>
    <t>3.1.4 Resgate Aplicação - CEF AG 2512  C/C 577620282-1 DOAÇÃO</t>
  </si>
  <si>
    <t>3.2 TOTAL RESGATE APLICAÇÃO FINANCEIRA INVESTIMENTO</t>
  </si>
  <si>
    <t xml:space="preserve">3.2.1 Resgate Aplicação - CEF AG 2512  C/C 580134407-8 - INVESTIMENTO </t>
  </si>
  <si>
    <t>TOTAL DOS RESGATES (3= 3.1 + 3.2.1)</t>
  </si>
  <si>
    <t>TOTAL DAS ENTRADAS (2+3)</t>
  </si>
  <si>
    <t xml:space="preserve">4. APLICAÇÃO FINANCEIRA </t>
  </si>
  <si>
    <t>4.1 TOTAL APLICAÇÃO FINANCEIRA - CUSTEIO</t>
  </si>
  <si>
    <t>4.1.1 Aplicação Financeira - BRADESCO AG 2372 C/C 39068-2 - CUSTEIO</t>
  </si>
  <si>
    <t>4.1.2 Aplicação Financeira - SAFRA AG 0115  C/C 256485-1 CUSTEIO</t>
  </si>
  <si>
    <t>4.1.3 Aplicação Financeira - CEF AG 2512 C/C 577620282-1  - CUSTEIO</t>
  </si>
  <si>
    <t>4.1.4 Aplicação Financeira - CEF AG 2512  C/C 580134418-3 RESCISÓRIO</t>
  </si>
  <si>
    <t>4.1.5 Aplicação Financeira - CEF AG 2512  C/C 580134418-3 DOAÇÃO</t>
  </si>
  <si>
    <t>4.2 TOTAL APLICAÇÃO FINANCEIRA- INVESTIMENTO</t>
  </si>
  <si>
    <t>4.2.1 Aplicação Financeira - CEF AG 2512 C/C 580134407-8 INVESTIMENTO</t>
  </si>
  <si>
    <t>4.3 TOTAL DAS APLICAÇÕES FINANCEIRAS (4= 4.1+4.2)</t>
  </si>
  <si>
    <t>4.3.1 Entrada Conta Aplicação Financeira (+)</t>
  </si>
  <si>
    <t>4.3.2 Saida Conta Aplicação Financeira ref. Resgate em Conta  (-)</t>
  </si>
  <si>
    <t xml:space="preserve">Movimentação Financeira em Conta Aplicação 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</si>
  <si>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</si>
  <si>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</si>
  <si>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</si>
  <si>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</si>
  <si>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</si>
  <si>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>5.1.4 Tributos: Impostos,Taxas e Contribuições</t>
  </si>
  <si>
    <t>5.1.5 Outros Fornecedores</t>
  </si>
  <si>
    <t xml:space="preserve">5.1.6 Investimentos </t>
  </si>
  <si>
    <t>5.1.7 Encargos Sobre folha de Pagamento</t>
  </si>
  <si>
    <t>5.1.8 Encargos Sobre Rescisão Trabalhista</t>
  </si>
  <si>
    <t>5.1.9 Outros: Recibo de Pagamento a Autônomo</t>
  </si>
  <si>
    <t>5.1.10 Concessionárias (Água, Luz e telefonia)</t>
  </si>
  <si>
    <t>5.1.11 Rescisões trabalhistas</t>
  </si>
  <si>
    <t>5.1.12 Diárias</t>
  </si>
  <si>
    <t>5.1.13 Pensão Alimenticia</t>
  </si>
  <si>
    <t>5.1.14 Adiantamento</t>
  </si>
  <si>
    <t>5.1.15 Alugueis</t>
  </si>
  <si>
    <t>5.1.16 Despesas com Viagens</t>
  </si>
  <si>
    <t>5.1.17 Despesas com Vale Transporte</t>
  </si>
  <si>
    <t>5.1.18 Despesas Bancárias</t>
  </si>
  <si>
    <t>5.1.19 Custas Processuais</t>
  </si>
  <si>
    <t xml:space="preserve">5.1.20 Reembolso de Despesas (-) </t>
  </si>
  <si>
    <t xml:space="preserve">5.1.21 Reembolso de Rateio (-) </t>
  </si>
  <si>
    <t>5.1.22 Recibo de Pagamento a Autônomo</t>
  </si>
  <si>
    <t>TOTAL DE PAGAMENTOS - CUSTEIO (5= SOMA 5.1.1 á 5.1.21)</t>
  </si>
  <si>
    <t>6. TRANSFERÊNCIAS</t>
  </si>
  <si>
    <t>6.1 Transferências para Conta Aplicação</t>
  </si>
  <si>
    <t>6.2. Aporte para Caixa (-)</t>
  </si>
  <si>
    <t>6.3. Devolução do Saldo de Caixa (-)</t>
  </si>
  <si>
    <t>6.4. Bloqueio Judicial (-)</t>
  </si>
  <si>
    <t>TOTAL TRANSFERÊNCIAS (6=6.1+6.2+6.3)</t>
  </si>
  <si>
    <t>7. PAGAMENTOS REALIZADOS - INVESTIMENTOS</t>
  </si>
  <si>
    <t>7.1 Aquisições de Bens (equipamentos, mobiliários,etc)</t>
  </si>
  <si>
    <t>7.2 Aquisições de Bens Imobilizados</t>
  </si>
  <si>
    <t>7.3 Aquisições Direito de Uso de Software</t>
  </si>
  <si>
    <t>7.4 Outros</t>
  </si>
  <si>
    <t>7.5 Obras</t>
  </si>
  <si>
    <t>TOTAL DE PAGAMENTOS - INVESTIMENTO (7= 7.1 + 7.2 + 7.3 + 7.4)</t>
  </si>
  <si>
    <t>8.VALORES DEVOLVIDOS À CONTRATANTE</t>
  </si>
  <si>
    <t xml:space="preserve">8.1 Valores Devolvidos à Contratante - CUSTEIO </t>
  </si>
  <si>
    <t>8.2 Valores Devolvidos à Contratante - INVESTIMENTO</t>
  </si>
  <si>
    <t>TOTAL VALORES DEVOLVIDOS (8= 8.1 + 8.2)</t>
  </si>
  <si>
    <t>9.SALDO BANCÁRIO FINAL EM 30/04/2026</t>
  </si>
  <si>
    <t xml:space="preserve">9.2 Banco conta movimento </t>
  </si>
  <si>
    <t>9.2.1 CEF AG 2512 C/C 577620282-1 CUSTEIO</t>
  </si>
  <si>
    <t xml:space="preserve">9.2.2 CEF AG 2512 C/C 580134407-8 INVESTIMENTO </t>
  </si>
  <si>
    <t xml:space="preserve">9.2.3 SAFRA AG 0115 C/C 256485-1 CUSTEIO </t>
  </si>
  <si>
    <t>9.2.4 BRADESCO AG 2372-8 C/C 39068-2 CUSTEIO</t>
  </si>
  <si>
    <t>9.2.5 CEF AG 2512 C/C 580134418-3 - RESCISÓRIO</t>
  </si>
  <si>
    <t>9.3 Aplicações financeiras</t>
  </si>
  <si>
    <t>9.3.1 CEF AG 2512 C/C 577620282-1 APL CUSTEIO</t>
  </si>
  <si>
    <t>9.3.2 CEF AG 2512 C/C 580134407-8 INVESTIMENTO</t>
  </si>
  <si>
    <t xml:space="preserve">9.3.3 SAFRA AG 0115 C/C 256485-1 APLICAÇÃO </t>
  </si>
  <si>
    <t>9.3.4 CEF AG 2512 C/C 580134418-3 APL RESCISÓRIO</t>
  </si>
  <si>
    <t>9.3.5 CEF AG 2512 C/C 577520282-1 R D APL DOAÇÃO</t>
  </si>
  <si>
    <t xml:space="preserve">SALDO BANCÁRIO FINAL : 9= (1+2)-(4.2.3+5+6.2+6.3+6.4) </t>
  </si>
  <si>
    <t>Fonte: Extratos bancários e Balancete Contábil.</t>
  </si>
  <si>
    <t>10.INFORMAÇÕES COMPLEMENTARES - GLOSAS</t>
  </si>
  <si>
    <t>10.1 Glosa - servidores cedidos</t>
  </si>
  <si>
    <t>10.3 Glosa - outras (discriminar)</t>
  </si>
  <si>
    <t>TOTAL DAS GLOSAS</t>
  </si>
  <si>
    <t xml:space="preserve">11.Nota Explicativa:   </t>
  </si>
  <si>
    <t xml:space="preserve">Assinatura do Resposável pela Area financeira (obrigatória): </t>
  </si>
  <si>
    <t>Danilo da Silva Lili</t>
  </si>
  <si>
    <t>Gerente Regional de Controladoria - Controladoria Regional</t>
  </si>
  <si>
    <t>Competência: 05/2026</t>
  </si>
  <si>
    <t>Goiânia, 02 de junho de 2026.</t>
  </si>
  <si>
    <t>10.2 Glosa - não cumprimento das metas - 09/10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</si>
</sst>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-* #,##0.00_-;\-* #,##0.00_-;_-* \-??_-;_-@_-"/>
    <numFmt numFmtId="165" formatCode="&quot;R$&quot;\ #,##0.00"/>
  </numFmts>
  <fonts count="11" x14ac:knownFonts="1">
    <font>
      <sz val="11"/>
      <name val="Calibri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indexed="2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name val="Calibri"/>
      <family val="2"/>
    </font>
    <font>
      <sz val="12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rgb="FF7F7F7F"/>
        <bgColor indexed="54"/>
      </patternFill>
    </fill>
    <fill>
      <patternFill patternType="solid">
        <fgColor indexed="65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F2F2F2"/>
      </patternFill>
    </fill>
    <fill>
      <patternFill patternType="solid">
        <fgColor theme="2" tint="-0.249977111117893"/>
        <bgColor rgb="FFF2F2F2"/>
      </patternFill>
    </fill>
    <fill>
      <patternFill patternType="solid">
        <fgColor theme="2" tint="-0.249977111117893"/>
        <bgColor indexed="65"/>
      </patternFill>
    </fill>
    <fill>
      <patternFill patternType="solid">
        <fgColor rgb="FFBFBFBF"/>
        <bgColor indexed="31"/>
      </patternFill>
    </fill>
    <fill>
      <patternFill patternType="solid">
        <fgColor rgb="FFA5A5A5"/>
      </patternFill>
    </fill>
    <fill>
      <patternFill patternType="solid">
        <fgColor theme="0"/>
      </patternFill>
    </fill>
    <fill>
      <patternFill patternType="solid">
        <fgColor rgb="FFF2F2F2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5" fillId="0" borderId="0" applyFont="0" applyFill="0" applyBorder="0" applyProtection="0"/>
    <xf numFmtId="164" fontId="5" fillId="0" borderId="0" applyBorder="0" applyProtection="0"/>
  </cellStyleXfs>
  <cellXfs count="120">
    <xf numFmtId="0" fontId="0" fillId="0" borderId="0" xfId="0"/>
    <xf numFmtId="0" fontId="1" fillId="0" borderId="0" xfId="0" applyFont="1"/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1" fillId="0" borderId="0" xfId="0" applyFont="1" applyAlignment="1">
      <alignment wrapText="1"/>
    </xf>
    <xf numFmtId="164" fontId="5" fillId="0" borderId="0" xfId="2"/>
    <xf numFmtId="14" fontId="1" fillId="0" borderId="0" xfId="0" applyNumberFormat="1" applyFont="1"/>
    <xf numFmtId="44" fontId="1" fillId="0" borderId="0" xfId="0" applyNumberFormat="1" applyFont="1"/>
    <xf numFmtId="0" fontId="4" fillId="0" borderId="0" xfId="0" applyFont="1"/>
    <xf numFmtId="0" fontId="4" fillId="4" borderId="0" xfId="0" applyFont="1" applyFill="1"/>
    <xf numFmtId="0" fontId="1" fillId="4" borderId="0" xfId="0" applyFont="1" applyFill="1"/>
    <xf numFmtId="0" fontId="3" fillId="0" borderId="0" xfId="0" applyFont="1"/>
    <xf numFmtId="4" fontId="0" fillId="0" borderId="0" xfId="0" applyNumberFormat="1"/>
    <xf numFmtId="0" fontId="6" fillId="0" borderId="0" xfId="0" applyFont="1"/>
    <xf numFmtId="17" fontId="7" fillId="4" borderId="9" xfId="0" applyNumberFormat="1" applyFont="1" applyFill="1" applyBorder="1" applyAlignment="1">
      <alignment vertical="center"/>
    </xf>
    <xf numFmtId="0" fontId="8" fillId="4" borderId="7" xfId="0" applyFont="1" applyFill="1" applyBorder="1" applyAlignment="1">
      <alignment vertical="center"/>
    </xf>
    <xf numFmtId="4" fontId="8" fillId="4" borderId="9" xfId="0" applyNumberFormat="1" applyFont="1" applyFill="1" applyBorder="1" applyAlignment="1">
      <alignment horizontal="right"/>
    </xf>
    <xf numFmtId="0" fontId="8" fillId="4" borderId="7" xfId="0" applyFont="1" applyFill="1" applyBorder="1"/>
    <xf numFmtId="0" fontId="7" fillId="5" borderId="10" xfId="0" applyFont="1" applyFill="1" applyBorder="1" applyAlignment="1">
      <alignment horizontal="left" vertical="center"/>
    </xf>
    <xf numFmtId="4" fontId="7" fillId="5" borderId="11" xfId="0" applyNumberFormat="1" applyFont="1" applyFill="1" applyBorder="1" applyAlignment="1">
      <alignment horizontal="right" vertical="center"/>
    </xf>
    <xf numFmtId="0" fontId="7" fillId="6" borderId="10" xfId="0" applyFont="1" applyFill="1" applyBorder="1" applyAlignment="1">
      <alignment horizontal="left" vertical="center"/>
    </xf>
    <xf numFmtId="44" fontId="7" fillId="0" borderId="11" xfId="1" applyFont="1" applyBorder="1" applyAlignment="1">
      <alignment horizontal="right" vertical="center"/>
    </xf>
    <xf numFmtId="0" fontId="7" fillId="6" borderId="7" xfId="0" applyFont="1" applyFill="1" applyBorder="1" applyAlignment="1">
      <alignment horizontal="left" vertical="center"/>
    </xf>
    <xf numFmtId="44" fontId="7" fillId="0" borderId="9" xfId="0" applyNumberFormat="1" applyFont="1" applyBorder="1" applyAlignment="1">
      <alignment horizontal="left" vertical="center"/>
    </xf>
    <xf numFmtId="4" fontId="8" fillId="7" borderId="7" xfId="0" applyNumberFormat="1" applyFont="1" applyFill="1" applyBorder="1" applyAlignment="1">
      <alignment vertical="center" shrinkToFit="1"/>
    </xf>
    <xf numFmtId="4" fontId="8" fillId="0" borderId="7" xfId="0" applyNumberFormat="1" applyFont="1" applyBorder="1" applyAlignment="1">
      <alignment vertical="center" shrinkToFit="1"/>
    </xf>
    <xf numFmtId="0" fontId="7" fillId="4" borderId="7" xfId="0" applyFont="1" applyFill="1" applyBorder="1" applyAlignment="1">
      <alignment horizontal="left" vertical="center"/>
    </xf>
    <xf numFmtId="0" fontId="7" fillId="7" borderId="7" xfId="0" applyFont="1" applyFill="1" applyBorder="1" applyAlignment="1">
      <alignment vertical="center" wrapText="1"/>
    </xf>
    <xf numFmtId="0" fontId="9" fillId="7" borderId="7" xfId="0" applyFont="1" applyFill="1" applyBorder="1" applyAlignment="1">
      <alignment vertical="center"/>
    </xf>
    <xf numFmtId="0" fontId="7" fillId="7" borderId="7" xfId="0" applyFont="1" applyFill="1" applyBorder="1" applyAlignment="1">
      <alignment vertical="center"/>
    </xf>
    <xf numFmtId="0" fontId="7" fillId="8" borderId="7" xfId="0" applyFont="1" applyFill="1" applyBorder="1" applyAlignment="1">
      <alignment vertical="center"/>
    </xf>
    <xf numFmtId="44" fontId="7" fillId="8" borderId="9" xfId="0" applyNumberFormat="1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0" fontId="8" fillId="0" borderId="7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5" borderId="7" xfId="0" applyFont="1" applyFill="1" applyBorder="1" applyAlignment="1">
      <alignment vertical="center"/>
    </xf>
    <xf numFmtId="44" fontId="7" fillId="5" borderId="9" xfId="0" applyNumberFormat="1" applyFont="1" applyFill="1" applyBorder="1" applyAlignment="1">
      <alignment vertical="center"/>
    </xf>
    <xf numFmtId="0" fontId="7" fillId="9" borderId="7" xfId="0" applyFont="1" applyFill="1" applyBorder="1" applyAlignment="1">
      <alignment vertical="center"/>
    </xf>
    <xf numFmtId="44" fontId="7" fillId="9" borderId="9" xfId="0" applyNumberFormat="1" applyFont="1" applyFill="1" applyBorder="1" applyAlignment="1">
      <alignment vertical="center"/>
    </xf>
    <xf numFmtId="44" fontId="7" fillId="9" borderId="9" xfId="0" applyNumberFormat="1" applyFont="1" applyFill="1" applyBorder="1" applyAlignment="1">
      <alignment horizontal="right"/>
    </xf>
    <xf numFmtId="0" fontId="7" fillId="4" borderId="7" xfId="0" applyFont="1" applyFill="1" applyBorder="1" applyAlignment="1">
      <alignment vertical="center"/>
    </xf>
    <xf numFmtId="44" fontId="7" fillId="4" borderId="9" xfId="0" applyNumberFormat="1" applyFont="1" applyFill="1" applyBorder="1" applyAlignment="1">
      <alignment vertical="center"/>
    </xf>
    <xf numFmtId="0" fontId="7" fillId="10" borderId="7" xfId="0" applyFont="1" applyFill="1" applyBorder="1" applyAlignment="1">
      <alignment vertical="center"/>
    </xf>
    <xf numFmtId="44" fontId="7" fillId="10" borderId="9" xfId="0" applyNumberFormat="1" applyFont="1" applyFill="1" applyBorder="1" applyAlignment="1">
      <alignment horizontal="right"/>
    </xf>
    <xf numFmtId="0" fontId="8" fillId="7" borderId="7" xfId="0" applyFont="1" applyFill="1" applyBorder="1" applyAlignment="1">
      <alignment vertical="center" wrapText="1"/>
    </xf>
    <xf numFmtId="44" fontId="7" fillId="7" borderId="9" xfId="0" applyNumberFormat="1" applyFont="1" applyFill="1" applyBorder="1" applyAlignment="1">
      <alignment vertical="center"/>
    </xf>
    <xf numFmtId="0" fontId="7" fillId="11" borderId="7" xfId="0" applyFont="1" applyFill="1" applyBorder="1" applyAlignment="1">
      <alignment vertical="center"/>
    </xf>
    <xf numFmtId="44" fontId="7" fillId="11" borderId="9" xfId="0" applyNumberFormat="1" applyFont="1" applyFill="1" applyBorder="1" applyAlignment="1">
      <alignment vertical="center"/>
    </xf>
    <xf numFmtId="0" fontId="8" fillId="7" borderId="7" xfId="0" applyFont="1" applyFill="1" applyBorder="1" applyAlignment="1">
      <alignment vertical="center"/>
    </xf>
    <xf numFmtId="44" fontId="8" fillId="7" borderId="9" xfId="0" applyNumberFormat="1" applyFont="1" applyFill="1" applyBorder="1" applyAlignment="1">
      <alignment vertical="center"/>
    </xf>
    <xf numFmtId="44" fontId="7" fillId="5" borderId="12" xfId="0" applyNumberFormat="1" applyFont="1" applyFill="1" applyBorder="1" applyAlignment="1">
      <alignment vertical="center"/>
    </xf>
    <xf numFmtId="0" fontId="8" fillId="0" borderId="13" xfId="0" applyFont="1" applyBorder="1" applyAlignment="1">
      <alignment vertical="center" wrapText="1"/>
    </xf>
    <xf numFmtId="0" fontId="7" fillId="12" borderId="7" xfId="0" applyFont="1" applyFill="1" applyBorder="1" applyAlignment="1">
      <alignment vertical="center"/>
    </xf>
    <xf numFmtId="44" fontId="7" fillId="12" borderId="12" xfId="0" applyNumberFormat="1" applyFont="1" applyFill="1" applyBorder="1" applyAlignment="1">
      <alignment horizontal="right"/>
    </xf>
    <xf numFmtId="0" fontId="7" fillId="5" borderId="7" xfId="0" applyFont="1" applyFill="1" applyBorder="1" applyAlignment="1">
      <alignment horizontal="left" vertical="center"/>
    </xf>
    <xf numFmtId="0" fontId="7" fillId="13" borderId="14" xfId="0" applyFont="1" applyFill="1" applyBorder="1" applyAlignment="1">
      <alignment vertical="center"/>
    </xf>
    <xf numFmtId="44" fontId="7" fillId="13" borderId="12" xfId="2" applyNumberFormat="1" applyFont="1" applyFill="1" applyBorder="1" applyAlignment="1">
      <alignment vertical="center"/>
    </xf>
    <xf numFmtId="0" fontId="8" fillId="12" borderId="13" xfId="0" applyFont="1" applyFill="1" applyBorder="1"/>
    <xf numFmtId="44" fontId="8" fillId="12" borderId="15" xfId="0" applyNumberFormat="1" applyFont="1" applyFill="1" applyBorder="1" applyAlignment="1">
      <alignment horizontal="center"/>
    </xf>
    <xf numFmtId="0" fontId="7" fillId="10" borderId="10" xfId="0" applyFont="1" applyFill="1" applyBorder="1" applyAlignment="1">
      <alignment vertical="top"/>
    </xf>
    <xf numFmtId="44" fontId="8" fillId="10" borderId="11" xfId="0" applyNumberFormat="1" applyFont="1" applyFill="1" applyBorder="1" applyAlignment="1">
      <alignment vertical="top"/>
    </xf>
    <xf numFmtId="0" fontId="8" fillId="12" borderId="7" xfId="0" applyFont="1" applyFill="1" applyBorder="1" applyAlignment="1">
      <alignment vertical="top"/>
    </xf>
    <xf numFmtId="44" fontId="7" fillId="12" borderId="9" xfId="2" applyNumberFormat="1" applyFont="1" applyFill="1" applyBorder="1" applyAlignment="1" applyProtection="1">
      <alignment vertical="center"/>
    </xf>
    <xf numFmtId="0" fontId="7" fillId="10" borderId="16" xfId="0" applyFont="1" applyFill="1" applyBorder="1" applyAlignment="1">
      <alignment vertical="top"/>
    </xf>
    <xf numFmtId="44" fontId="7" fillId="10" borderId="17" xfId="2" applyNumberFormat="1" applyFont="1" applyFill="1" applyBorder="1" applyAlignment="1" applyProtection="1">
      <alignment vertical="center"/>
    </xf>
    <xf numFmtId="0" fontId="8" fillId="0" borderId="0" xfId="0" applyFont="1"/>
    <xf numFmtId="44" fontId="8" fillId="0" borderId="0" xfId="0" applyNumberFormat="1" applyFont="1"/>
    <xf numFmtId="0" fontId="7" fillId="0" borderId="0" xfId="0" applyFont="1"/>
    <xf numFmtId="4" fontId="1" fillId="4" borderId="0" xfId="0" applyNumberFormat="1" applyFont="1" applyFill="1" applyAlignment="1">
      <alignment horizontal="right"/>
    </xf>
    <xf numFmtId="0" fontId="8" fillId="6" borderId="10" xfId="0" applyFont="1" applyFill="1" applyBorder="1" applyAlignment="1">
      <alignment horizontal="left" vertical="center"/>
    </xf>
    <xf numFmtId="0" fontId="1" fillId="12" borderId="0" xfId="0" applyFont="1" applyFill="1" applyAlignment="1">
      <alignment horizontal="left" wrapText="1"/>
    </xf>
    <xf numFmtId="0" fontId="1" fillId="12" borderId="0" xfId="0" applyFont="1" applyFill="1" applyAlignment="1">
      <alignment wrapText="1"/>
    </xf>
    <xf numFmtId="0" fontId="1" fillId="12" borderId="0" xfId="0" applyFont="1" applyFill="1" applyAlignment="1">
      <alignment horizontal="left"/>
    </xf>
    <xf numFmtId="0" fontId="1" fillId="12" borderId="0" xfId="0" applyFont="1" applyFill="1"/>
    <xf numFmtId="4" fontId="8" fillId="12" borderId="9" xfId="0" applyNumberFormat="1" applyFont="1" applyFill="1" applyBorder="1" applyAlignment="1">
      <alignment horizontal="right"/>
    </xf>
    <xf numFmtId="44" fontId="1" fillId="12" borderId="0" xfId="1" applyFont="1" applyFill="1"/>
    <xf numFmtId="44" fontId="8" fillId="12" borderId="9" xfId="2" applyNumberFormat="1" applyFont="1" applyFill="1" applyBorder="1" applyAlignment="1" applyProtection="1">
      <alignment vertical="center"/>
    </xf>
    <xf numFmtId="4" fontId="8" fillId="12" borderId="7" xfId="0" applyNumberFormat="1" applyFont="1" applyFill="1" applyBorder="1" applyAlignment="1">
      <alignment vertical="center" shrinkToFit="1"/>
    </xf>
    <xf numFmtId="44" fontId="7" fillId="12" borderId="9" xfId="2" applyNumberFormat="1" applyFont="1" applyFill="1" applyBorder="1" applyAlignment="1">
      <alignment vertical="center"/>
    </xf>
    <xf numFmtId="44" fontId="7" fillId="12" borderId="9" xfId="0" applyNumberFormat="1" applyFont="1" applyFill="1" applyBorder="1" applyAlignment="1">
      <alignment horizontal="left" vertical="center"/>
    </xf>
    <xf numFmtId="165" fontId="1" fillId="12" borderId="0" xfId="0" applyNumberFormat="1" applyFont="1" applyFill="1" applyAlignment="1">
      <alignment horizontal="left"/>
    </xf>
    <xf numFmtId="165" fontId="1" fillId="12" borderId="0" xfId="0" applyNumberFormat="1" applyFont="1" applyFill="1"/>
    <xf numFmtId="44" fontId="7" fillId="12" borderId="9" xfId="0" applyNumberFormat="1" applyFont="1" applyFill="1" applyBorder="1" applyAlignment="1">
      <alignment vertical="center"/>
    </xf>
    <xf numFmtId="44" fontId="0" fillId="12" borderId="0" xfId="0" applyNumberFormat="1" applyFill="1" applyAlignment="1">
      <alignment horizontal="left"/>
    </xf>
    <xf numFmtId="44" fontId="1" fillId="12" borderId="0" xfId="0" applyNumberFormat="1" applyFont="1" applyFill="1"/>
    <xf numFmtId="44" fontId="8" fillId="12" borderId="9" xfId="0" applyNumberFormat="1" applyFont="1" applyFill="1" applyBorder="1" applyAlignment="1">
      <alignment vertical="center"/>
    </xf>
    <xf numFmtId="44" fontId="1" fillId="12" borderId="0" xfId="0" applyNumberFormat="1" applyFont="1" applyFill="1" applyAlignment="1">
      <alignment horizontal="left"/>
    </xf>
    <xf numFmtId="0" fontId="7" fillId="12" borderId="7" xfId="0" applyFont="1" applyFill="1" applyBorder="1" applyAlignment="1">
      <alignment vertical="center" wrapText="1"/>
    </xf>
    <xf numFmtId="0" fontId="8" fillId="12" borderId="7" xfId="0" applyFont="1" applyFill="1" applyBorder="1" applyAlignment="1">
      <alignment vertical="center"/>
    </xf>
    <xf numFmtId="0" fontId="8" fillId="12" borderId="7" xfId="0" applyFont="1" applyFill="1" applyBorder="1" applyAlignment="1">
      <alignment vertical="center" wrapText="1"/>
    </xf>
    <xf numFmtId="44" fontId="9" fillId="12" borderId="9" xfId="0" applyNumberFormat="1" applyFont="1" applyFill="1" applyBorder="1" applyAlignment="1">
      <alignment vertical="center"/>
    </xf>
    <xf numFmtId="0" fontId="5" fillId="12" borderId="0" xfId="0" applyFont="1" applyFill="1" applyAlignment="1">
      <alignment horizontal="left"/>
    </xf>
    <xf numFmtId="0" fontId="5" fillId="12" borderId="0" xfId="0" applyFont="1" applyFill="1"/>
    <xf numFmtId="0" fontId="5" fillId="0" borderId="0" xfId="0" applyFont="1"/>
    <xf numFmtId="44" fontId="8" fillId="12" borderId="9" xfId="1" applyFont="1" applyFill="1" applyBorder="1"/>
    <xf numFmtId="44" fontId="8" fillId="12" borderId="9" xfId="1" applyFont="1" applyFill="1" applyBorder="1" applyAlignment="1" applyProtection="1">
      <alignment vertical="center"/>
    </xf>
    <xf numFmtId="44" fontId="1" fillId="12" borderId="0" xfId="1" applyFont="1" applyFill="1" applyAlignment="1">
      <alignment horizontal="left"/>
    </xf>
    <xf numFmtId="0" fontId="10" fillId="12" borderId="7" xfId="0" applyFont="1" applyFill="1" applyBorder="1" applyAlignment="1">
      <alignment vertical="center" wrapText="1"/>
    </xf>
    <xf numFmtId="44" fontId="10" fillId="12" borderId="9" xfId="0" applyNumberFormat="1" applyFont="1" applyFill="1" applyBorder="1" applyAlignment="1">
      <alignment vertical="center"/>
    </xf>
    <xf numFmtId="44" fontId="8" fillId="12" borderId="11" xfId="0" applyNumberFormat="1" applyFont="1" applyFill="1" applyBorder="1" applyAlignment="1">
      <alignment horizontal="right"/>
    </xf>
    <xf numFmtId="4" fontId="7" fillId="12" borderId="7" xfId="0" applyNumberFormat="1" applyFont="1" applyFill="1" applyBorder="1" applyAlignment="1">
      <alignment vertical="center" shrinkToFit="1"/>
    </xf>
    <xf numFmtId="4" fontId="8" fillId="12" borderId="14" xfId="0" applyNumberFormat="1" applyFont="1" applyFill="1" applyBorder="1" applyAlignment="1">
      <alignment vertical="center" shrinkToFit="1"/>
    </xf>
    <xf numFmtId="44" fontId="8" fillId="12" borderId="12" xfId="1" applyFont="1" applyFill="1" applyBorder="1" applyAlignment="1" applyProtection="1">
      <alignment vertical="center"/>
    </xf>
    <xf numFmtId="0" fontId="8" fillId="4" borderId="7" xfId="0" applyFont="1" applyFill="1" applyBorder="1" applyAlignment="1">
      <alignment horizontal="left"/>
    </xf>
    <xf numFmtId="0" fontId="8" fillId="4" borderId="8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7" fillId="13" borderId="18" xfId="0" applyFont="1" applyFill="1" applyBorder="1" applyAlignment="1">
      <alignment horizontal="left" vertical="top" wrapText="1"/>
    </xf>
    <xf numFmtId="0" fontId="7" fillId="13" borderId="15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left" vertical="center"/>
    </xf>
    <xf numFmtId="0" fontId="8" fillId="4" borderId="8" xfId="0" applyFont="1" applyFill="1" applyBorder="1" applyAlignment="1">
      <alignment horizontal="left" vertical="center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1066800</xdr:colOff>
      <xdr:row>0</xdr:row>
      <xdr:rowOff>133350</xdr:rowOff>
    </xdr:from>
    <xdr:to>
      <xdr:col>1</xdr:col>
      <xdr:colOff>2040305</xdr:colOff>
      <xdr:row>2</xdr:row>
      <xdr:rowOff>670137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1201B2C1-C812-4895-99F3-DBCE995EF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1066800" y="133350"/>
          <a:ext cx="7330490" cy="92921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13 - 2022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fitToPage="1"/>
  </sheetPr>
  <dimension ref="A3:E160"/>
  <sheetViews>
    <sheetView showGridLines="0" tabSelected="1" view="pageBreakPreview" topLeftCell="A118" zoomScaleNormal="90" zoomScaleSheetLayoutView="100" workbookViewId="0">
      <selection activeCell="B138" sqref="B138"/>
    </sheetView>
  </sheetViews>
  <sheetFormatPr defaultColWidth="41.6640625" defaultRowHeight="14.4" x14ac:dyDescent="0.3"/>
  <cols>
    <col min="1" max="1" width="95.33203125" style="1" customWidth="1"/>
    <col min="2" max="2" width="56.6640625" style="1" customWidth="1"/>
    <col min="3" max="3" width="17.6640625" style="2" bestFit="1" customWidth="1"/>
    <col min="4" max="4" width="20.6640625" style="3" customWidth="1"/>
    <col min="5" max="5" width="19.5546875" style="1" customWidth="1"/>
    <col min="6" max="16384" width="41.6640625" style="1"/>
  </cols>
  <sheetData>
    <row r="3" spans="1:4" s="4" customFormat="1" ht="69.75" customHeight="1" thickBot="1" x14ac:dyDescent="0.35">
      <c r="A3" s="109"/>
      <c r="B3" s="109"/>
      <c r="C3" s="70"/>
      <c r="D3" s="71"/>
    </row>
    <row r="4" spans="1:4" s="4" customFormat="1" ht="15" customHeight="1" x14ac:dyDescent="0.3">
      <c r="A4" s="110" t="s">
        <v>0</v>
      </c>
      <c r="B4" s="111"/>
      <c r="C4" s="70"/>
      <c r="D4" s="71"/>
    </row>
    <row r="5" spans="1:4" s="4" customFormat="1" ht="15" customHeight="1" x14ac:dyDescent="0.3">
      <c r="A5" s="110"/>
      <c r="B5" s="111"/>
      <c r="C5" s="70"/>
      <c r="D5" s="71"/>
    </row>
    <row r="6" spans="1:4" s="4" customFormat="1" ht="15" customHeight="1" x14ac:dyDescent="0.3">
      <c r="A6" s="112"/>
      <c r="B6" s="113"/>
      <c r="C6" s="70"/>
      <c r="D6" s="71"/>
    </row>
    <row r="7" spans="1:4" ht="23.25" customHeight="1" x14ac:dyDescent="0.3">
      <c r="A7" s="114" t="s">
        <v>1</v>
      </c>
      <c r="B7" s="115"/>
      <c r="C7" s="72"/>
      <c r="D7" s="5"/>
    </row>
    <row r="8" spans="1:4" ht="23.25" customHeight="1" x14ac:dyDescent="0.3">
      <c r="A8" s="116"/>
      <c r="B8" s="117"/>
      <c r="C8" s="72"/>
      <c r="D8" s="73"/>
    </row>
    <row r="9" spans="1:4" ht="15.6" x14ac:dyDescent="0.3">
      <c r="A9" s="118" t="s">
        <v>2</v>
      </c>
      <c r="B9" s="119"/>
      <c r="C9" s="72"/>
      <c r="D9" s="73"/>
    </row>
    <row r="10" spans="1:4" ht="15.6" x14ac:dyDescent="0.3">
      <c r="A10" s="15" t="s">
        <v>3</v>
      </c>
      <c r="B10" s="16"/>
      <c r="C10" s="72"/>
      <c r="D10" s="73"/>
    </row>
    <row r="11" spans="1:4" ht="15.6" x14ac:dyDescent="0.3">
      <c r="A11" s="103" t="s">
        <v>4</v>
      </c>
      <c r="B11" s="104"/>
      <c r="C11" s="72"/>
      <c r="D11" s="73"/>
    </row>
    <row r="12" spans="1:4" ht="15.6" x14ac:dyDescent="0.3">
      <c r="A12" s="17" t="s">
        <v>5</v>
      </c>
      <c r="B12" s="16"/>
      <c r="C12" s="72"/>
      <c r="D12" s="73"/>
    </row>
    <row r="13" spans="1:4" ht="15.6" x14ac:dyDescent="0.3">
      <c r="A13" s="103" t="s">
        <v>6</v>
      </c>
      <c r="B13" s="104"/>
      <c r="C13" s="72"/>
      <c r="D13" s="73"/>
    </row>
    <row r="14" spans="1:4" ht="15.6" x14ac:dyDescent="0.3">
      <c r="A14" s="17"/>
      <c r="B14" s="16"/>
      <c r="C14" s="72"/>
      <c r="D14" s="73"/>
    </row>
    <row r="15" spans="1:4" ht="15.6" x14ac:dyDescent="0.3">
      <c r="A15" s="17" t="s">
        <v>7</v>
      </c>
      <c r="B15" s="16"/>
      <c r="C15" s="72"/>
      <c r="D15" s="73"/>
    </row>
    <row r="16" spans="1:4" ht="15.6" x14ac:dyDescent="0.3">
      <c r="A16" s="17" t="s">
        <v>8</v>
      </c>
      <c r="B16" s="16"/>
      <c r="C16" s="72"/>
      <c r="D16" s="73"/>
    </row>
    <row r="17" spans="1:4" ht="15.6" x14ac:dyDescent="0.3">
      <c r="A17" s="17" t="s">
        <v>9</v>
      </c>
      <c r="B17" s="74">
        <v>25051562.75</v>
      </c>
      <c r="C17" s="72"/>
      <c r="D17" s="75" t="s">
        <v>10</v>
      </c>
    </row>
    <row r="18" spans="1:4" ht="15.6" x14ac:dyDescent="0.3">
      <c r="A18" s="69" t="s">
        <v>11</v>
      </c>
      <c r="B18" s="76">
        <v>0</v>
      </c>
      <c r="C18" s="72"/>
      <c r="D18" s="73"/>
    </row>
    <row r="19" spans="1:4" x14ac:dyDescent="0.3">
      <c r="A19" s="10"/>
      <c r="B19" s="68"/>
      <c r="C19" s="72"/>
      <c r="D19" s="73"/>
    </row>
    <row r="20" spans="1:4" ht="25.5" customHeight="1" x14ac:dyDescent="0.3">
      <c r="A20" s="105" t="s">
        <v>12</v>
      </c>
      <c r="B20" s="106"/>
      <c r="C20" s="72"/>
      <c r="D20" s="73"/>
    </row>
    <row r="21" spans="1:4" ht="21" customHeight="1" x14ac:dyDescent="0.3">
      <c r="A21" s="40" t="s">
        <v>141</v>
      </c>
      <c r="B21" s="14" t="s">
        <v>13</v>
      </c>
      <c r="C21" s="72"/>
      <c r="D21" s="73"/>
    </row>
    <row r="22" spans="1:4" ht="15.6" x14ac:dyDescent="0.3">
      <c r="A22" s="18" t="s">
        <v>14</v>
      </c>
      <c r="B22" s="19">
        <v>37960675.009999998</v>
      </c>
      <c r="C22" s="72"/>
      <c r="D22" s="73"/>
    </row>
    <row r="23" spans="1:4" ht="15.6" x14ac:dyDescent="0.3">
      <c r="A23" s="20" t="s">
        <v>15</v>
      </c>
      <c r="B23" s="62">
        <v>0</v>
      </c>
      <c r="C23" s="72"/>
      <c r="D23" s="73"/>
    </row>
    <row r="24" spans="1:4" ht="15.6" x14ac:dyDescent="0.3">
      <c r="A24" s="20" t="s">
        <v>16</v>
      </c>
      <c r="B24" s="21">
        <f>SUM(B25:B29)</f>
        <v>152880.89000000001</v>
      </c>
      <c r="C24" s="72"/>
      <c r="D24" s="73"/>
    </row>
    <row r="25" spans="1:4" ht="15.6" x14ac:dyDescent="0.3">
      <c r="A25" s="77" t="s">
        <v>17</v>
      </c>
      <c r="B25" s="76">
        <v>48257.47</v>
      </c>
      <c r="C25" s="72"/>
      <c r="D25" s="73"/>
    </row>
    <row r="26" spans="1:4" ht="15.6" x14ac:dyDescent="0.3">
      <c r="A26" s="77" t="s">
        <v>18</v>
      </c>
      <c r="B26" s="76">
        <v>52467.59</v>
      </c>
      <c r="C26" s="72"/>
      <c r="D26" s="73"/>
    </row>
    <row r="27" spans="1:4" ht="15.6" x14ac:dyDescent="0.3">
      <c r="A27" s="77" t="s">
        <v>19</v>
      </c>
      <c r="B27" s="76">
        <v>51983.040000000001</v>
      </c>
      <c r="C27" s="72"/>
      <c r="D27" s="73"/>
    </row>
    <row r="28" spans="1:4" ht="15.6" x14ac:dyDescent="0.3">
      <c r="A28" s="77" t="s">
        <v>20</v>
      </c>
      <c r="B28" s="76">
        <v>172.79</v>
      </c>
      <c r="C28" s="72"/>
      <c r="D28" s="73"/>
    </row>
    <row r="29" spans="1:4" ht="15.6" x14ac:dyDescent="0.3">
      <c r="A29" s="77" t="s">
        <v>21</v>
      </c>
      <c r="B29" s="76">
        <v>0</v>
      </c>
      <c r="C29" s="72"/>
      <c r="D29" s="73"/>
    </row>
    <row r="30" spans="1:4" ht="15.6" x14ac:dyDescent="0.3">
      <c r="A30" s="22" t="s">
        <v>22</v>
      </c>
      <c r="B30" s="23">
        <f>SUM(B31:B36)</f>
        <v>37807794.119999997</v>
      </c>
      <c r="C30" s="72"/>
      <c r="D30" s="73"/>
    </row>
    <row r="31" spans="1:4" ht="15.6" x14ac:dyDescent="0.3">
      <c r="A31" s="24" t="s">
        <v>23</v>
      </c>
      <c r="B31" s="76">
        <v>13262992.800000001</v>
      </c>
      <c r="C31" s="72"/>
      <c r="D31" s="73"/>
    </row>
    <row r="32" spans="1:4" ht="15.6" x14ac:dyDescent="0.3">
      <c r="A32" s="25" t="s">
        <v>24</v>
      </c>
      <c r="B32" s="76">
        <v>0</v>
      </c>
      <c r="C32" s="72"/>
      <c r="D32" s="73"/>
    </row>
    <row r="33" spans="1:5" ht="15.6" x14ac:dyDescent="0.3">
      <c r="A33" s="24" t="s">
        <v>25</v>
      </c>
      <c r="B33" s="76">
        <v>5668763.5</v>
      </c>
      <c r="C33" s="72"/>
      <c r="D33" s="73"/>
    </row>
    <row r="34" spans="1:5" ht="15.6" x14ac:dyDescent="0.3">
      <c r="A34" s="24" t="s">
        <v>26</v>
      </c>
      <c r="B34" s="76">
        <v>18854445.27</v>
      </c>
      <c r="C34" s="72"/>
      <c r="D34" s="73"/>
    </row>
    <row r="35" spans="1:5" ht="15.6" x14ac:dyDescent="0.3">
      <c r="A35" s="24" t="s">
        <v>27</v>
      </c>
      <c r="B35" s="76"/>
      <c r="C35" s="72"/>
      <c r="D35" s="73"/>
    </row>
    <row r="36" spans="1:5" ht="15.6" x14ac:dyDescent="0.3">
      <c r="A36" s="24" t="s">
        <v>28</v>
      </c>
      <c r="B36" s="76">
        <v>21592.55</v>
      </c>
      <c r="C36" s="72"/>
      <c r="D36" s="73"/>
    </row>
    <row r="37" spans="1:5" ht="15.6" x14ac:dyDescent="0.3">
      <c r="A37" s="26" t="s">
        <v>29</v>
      </c>
      <c r="B37" s="78">
        <f>(B23+B24+B30)</f>
        <v>37960675.009999998</v>
      </c>
      <c r="C37" s="72"/>
      <c r="D37" s="73"/>
    </row>
    <row r="38" spans="1:5" ht="15.6" x14ac:dyDescent="0.3">
      <c r="A38" s="22" t="s">
        <v>30</v>
      </c>
      <c r="B38" s="79">
        <f>B39+B44+B46+B48+B55+B57+B58+B59</f>
        <v>25944218.739999998</v>
      </c>
      <c r="C38" s="80"/>
      <c r="D38" s="81"/>
    </row>
    <row r="39" spans="1:5" ht="15.6" x14ac:dyDescent="0.3">
      <c r="A39" s="27" t="s">
        <v>31</v>
      </c>
      <c r="B39" s="82">
        <f>B40+B41+B42+B43</f>
        <v>23805136.790000003</v>
      </c>
      <c r="C39" s="83"/>
      <c r="D39" s="84"/>
      <c r="E39" s="6"/>
    </row>
    <row r="40" spans="1:5" ht="15.6" x14ac:dyDescent="0.3">
      <c r="A40" s="77" t="s">
        <v>32</v>
      </c>
      <c r="B40" s="85">
        <v>23708204.280000001</v>
      </c>
      <c r="C40" s="72"/>
      <c r="D40" s="73"/>
      <c r="E40" s="6"/>
    </row>
    <row r="41" spans="1:5" ht="15.6" x14ac:dyDescent="0.3">
      <c r="A41" s="77" t="s">
        <v>33</v>
      </c>
      <c r="B41" s="85">
        <v>33166.32</v>
      </c>
      <c r="C41" s="86"/>
      <c r="D41" s="73"/>
      <c r="E41" s="6"/>
    </row>
    <row r="42" spans="1:5" ht="15.6" x14ac:dyDescent="0.3">
      <c r="A42" s="77" t="s">
        <v>34</v>
      </c>
      <c r="B42" s="85">
        <v>63766.19</v>
      </c>
      <c r="C42" s="72"/>
      <c r="D42" s="73"/>
      <c r="E42" s="6"/>
    </row>
    <row r="43" spans="1:5" ht="15.6" x14ac:dyDescent="0.3">
      <c r="A43" s="77" t="s">
        <v>35</v>
      </c>
      <c r="B43" s="85">
        <v>0</v>
      </c>
      <c r="C43" s="72"/>
      <c r="D43" s="73"/>
      <c r="E43" s="6"/>
    </row>
    <row r="44" spans="1:5" ht="13.5" customHeight="1" x14ac:dyDescent="0.3">
      <c r="A44" s="27" t="s">
        <v>36</v>
      </c>
      <c r="B44" s="82">
        <f>SUM(B45:B45)</f>
        <v>342684.06999999285</v>
      </c>
      <c r="C44" s="72"/>
      <c r="D44" s="73"/>
      <c r="E44" s="6"/>
    </row>
    <row r="45" spans="1:5" ht="15.6" x14ac:dyDescent="0.3">
      <c r="A45" s="77" t="s">
        <v>37</v>
      </c>
      <c r="B45" s="85">
        <v>342684.06999999285</v>
      </c>
      <c r="C45" s="72"/>
      <c r="D45" s="73"/>
      <c r="E45" s="6"/>
    </row>
    <row r="46" spans="1:5" ht="15.6" x14ac:dyDescent="0.3">
      <c r="A46" s="27" t="s">
        <v>38</v>
      </c>
      <c r="B46" s="82">
        <f>B47</f>
        <v>1169907.98</v>
      </c>
      <c r="C46" s="72"/>
      <c r="D46" s="73"/>
      <c r="E46" s="6"/>
    </row>
    <row r="47" spans="1:5" ht="15.6" x14ac:dyDescent="0.3">
      <c r="A47" s="77" t="s">
        <v>39</v>
      </c>
      <c r="B47" s="85">
        <v>1169907.98</v>
      </c>
      <c r="C47" s="72"/>
      <c r="D47" s="73"/>
      <c r="E47" s="6"/>
    </row>
    <row r="48" spans="1:5" ht="15.6" x14ac:dyDescent="0.3">
      <c r="A48" s="87" t="s">
        <v>40</v>
      </c>
      <c r="B48" s="82">
        <f>SUM(B49:B54)</f>
        <v>521307.37</v>
      </c>
      <c r="C48" s="86"/>
      <c r="D48" s="84"/>
      <c r="E48" s="6"/>
    </row>
    <row r="49" spans="1:5" ht="15.6" x14ac:dyDescent="0.3">
      <c r="A49" s="88" t="s">
        <v>41</v>
      </c>
      <c r="B49" s="85">
        <v>0</v>
      </c>
      <c r="C49" s="72"/>
      <c r="D49" s="73"/>
      <c r="E49" s="6"/>
    </row>
    <row r="50" spans="1:5" ht="15.6" x14ac:dyDescent="0.3">
      <c r="A50" s="88" t="s">
        <v>42</v>
      </c>
      <c r="B50" s="85">
        <v>248548.64</v>
      </c>
      <c r="C50" s="72"/>
      <c r="D50" s="73"/>
      <c r="E50" s="6"/>
    </row>
    <row r="51" spans="1:5" ht="15.6" x14ac:dyDescent="0.3">
      <c r="A51" s="88" t="s">
        <v>43</v>
      </c>
      <c r="B51" s="85">
        <v>202596.87</v>
      </c>
      <c r="C51" s="72"/>
      <c r="D51" s="73"/>
    </row>
    <row r="52" spans="1:5" ht="15.6" x14ac:dyDescent="0.3">
      <c r="A52" s="88" t="s">
        <v>44</v>
      </c>
      <c r="B52" s="85">
        <v>0</v>
      </c>
      <c r="C52" s="72"/>
      <c r="D52" s="73"/>
    </row>
    <row r="53" spans="1:5" ht="15.6" x14ac:dyDescent="0.3">
      <c r="A53" s="89" t="s">
        <v>45</v>
      </c>
      <c r="B53" s="85">
        <v>69924.179999999993</v>
      </c>
      <c r="C53" s="72"/>
      <c r="D53" s="73"/>
    </row>
    <row r="54" spans="1:5" ht="15.6" x14ac:dyDescent="0.3">
      <c r="A54" s="89" t="s">
        <v>46</v>
      </c>
      <c r="B54" s="85">
        <v>237.68</v>
      </c>
      <c r="C54" s="72"/>
      <c r="D54" s="73"/>
    </row>
    <row r="55" spans="1:5" s="13" customFormat="1" ht="15.6" x14ac:dyDescent="0.3">
      <c r="A55" s="28" t="s">
        <v>47</v>
      </c>
      <c r="B55" s="90">
        <v>105182.53</v>
      </c>
      <c r="C55" s="91"/>
      <c r="D55" s="92"/>
      <c r="E55" s="93"/>
    </row>
    <row r="56" spans="1:5" ht="15.6" x14ac:dyDescent="0.3">
      <c r="A56" s="29" t="s">
        <v>48</v>
      </c>
      <c r="B56" s="82">
        <v>0</v>
      </c>
      <c r="C56" s="72"/>
      <c r="D56" s="73"/>
    </row>
    <row r="57" spans="1:5" ht="15.6" x14ac:dyDescent="0.3">
      <c r="A57" s="29" t="s">
        <v>49</v>
      </c>
      <c r="B57" s="82">
        <v>0</v>
      </c>
      <c r="C57" s="72"/>
      <c r="D57" s="73"/>
    </row>
    <row r="58" spans="1:5" ht="15.6" x14ac:dyDescent="0.3">
      <c r="A58" s="29" t="s">
        <v>50</v>
      </c>
      <c r="B58" s="82">
        <v>0</v>
      </c>
      <c r="C58" s="72"/>
      <c r="D58" s="73"/>
    </row>
    <row r="59" spans="1:5" ht="15.6" x14ac:dyDescent="0.3">
      <c r="A59" s="27" t="s">
        <v>51</v>
      </c>
      <c r="B59" s="82">
        <v>0</v>
      </c>
      <c r="C59" s="72"/>
      <c r="D59" s="73"/>
    </row>
    <row r="60" spans="1:5" ht="15.6" x14ac:dyDescent="0.3">
      <c r="A60" s="29" t="s">
        <v>52</v>
      </c>
      <c r="B60" s="82">
        <f>SUM(B39+B44+B46+B48+B55+B56+B57+B58+B59)</f>
        <v>25944218.739999998</v>
      </c>
      <c r="C60" s="72"/>
      <c r="D60" s="73"/>
    </row>
    <row r="61" spans="1:5" ht="15.6" x14ac:dyDescent="0.3">
      <c r="A61" s="30" t="s">
        <v>53</v>
      </c>
      <c r="B61" s="31">
        <f>SUM(B62+B67)</f>
        <v>27849971</v>
      </c>
      <c r="C61" s="72"/>
      <c r="D61" s="84"/>
    </row>
    <row r="62" spans="1:5" ht="15.6" x14ac:dyDescent="0.3">
      <c r="A62" s="32" t="s">
        <v>54</v>
      </c>
      <c r="B62" s="82">
        <f>SUM(B63+B64+B65+B66)</f>
        <v>26666147.350000001</v>
      </c>
      <c r="C62" s="72"/>
      <c r="D62" s="73"/>
    </row>
    <row r="63" spans="1:5" ht="15.6" x14ac:dyDescent="0.3">
      <c r="A63" s="33" t="s">
        <v>55</v>
      </c>
      <c r="B63" s="85">
        <v>26234178.93</v>
      </c>
      <c r="C63" s="72"/>
      <c r="D63" s="73"/>
    </row>
    <row r="64" spans="1:5" ht="15.6" x14ac:dyDescent="0.3">
      <c r="A64" s="33" t="s">
        <v>56</v>
      </c>
      <c r="B64" s="85">
        <v>0</v>
      </c>
      <c r="C64" s="72"/>
      <c r="D64" s="73"/>
    </row>
    <row r="65" spans="1:2" ht="15.6" x14ac:dyDescent="0.3">
      <c r="A65" s="33" t="s">
        <v>57</v>
      </c>
      <c r="B65" s="85">
        <v>431968.42</v>
      </c>
    </row>
    <row r="66" spans="1:2" ht="15.6" x14ac:dyDescent="0.3">
      <c r="A66" s="33" t="s">
        <v>58</v>
      </c>
      <c r="B66" s="85">
        <v>0</v>
      </c>
    </row>
    <row r="67" spans="1:2" ht="15.6" x14ac:dyDescent="0.3">
      <c r="A67" s="34" t="s">
        <v>59</v>
      </c>
      <c r="B67" s="78">
        <f>B68</f>
        <v>1183823.6500000001</v>
      </c>
    </row>
    <row r="68" spans="1:2" ht="15.6" x14ac:dyDescent="0.3">
      <c r="A68" s="33" t="s">
        <v>60</v>
      </c>
      <c r="B68" s="85">
        <v>1183823.6500000001</v>
      </c>
    </row>
    <row r="69" spans="1:2" ht="15.6" x14ac:dyDescent="0.3">
      <c r="A69" s="32" t="s">
        <v>61</v>
      </c>
      <c r="B69" s="82">
        <f>B62+B67</f>
        <v>27849971</v>
      </c>
    </row>
    <row r="70" spans="1:2" ht="15.6" x14ac:dyDescent="0.3">
      <c r="A70" s="30" t="s">
        <v>62</v>
      </c>
      <c r="B70" s="31">
        <f>(B60+B69)</f>
        <v>53794189.739999995</v>
      </c>
    </row>
    <row r="71" spans="1:2" ht="15.6" x14ac:dyDescent="0.3">
      <c r="A71" s="35" t="s">
        <v>63</v>
      </c>
      <c r="B71" s="36">
        <f>B72+B78</f>
        <v>25261349.190000001</v>
      </c>
    </row>
    <row r="72" spans="1:2" ht="15.6" x14ac:dyDescent="0.3">
      <c r="A72" s="52" t="s">
        <v>64</v>
      </c>
      <c r="B72" s="82">
        <f>SUM(B73:B77)</f>
        <v>24918111.400000002</v>
      </c>
    </row>
    <row r="73" spans="1:2" ht="15.6" x14ac:dyDescent="0.3">
      <c r="A73" s="88" t="s">
        <v>65</v>
      </c>
      <c r="B73" s="85">
        <v>0</v>
      </c>
    </row>
    <row r="74" spans="1:2" ht="15.6" x14ac:dyDescent="0.3">
      <c r="A74" s="88" t="s">
        <v>66</v>
      </c>
      <c r="B74" s="85">
        <v>0</v>
      </c>
    </row>
    <row r="75" spans="1:2" ht="15.6" x14ac:dyDescent="0.3">
      <c r="A75" s="88" t="s">
        <v>67</v>
      </c>
      <c r="B75" s="85">
        <v>23748203.420000002</v>
      </c>
    </row>
    <row r="76" spans="1:2" ht="15.6" x14ac:dyDescent="0.3">
      <c r="A76" s="88" t="s">
        <v>68</v>
      </c>
      <c r="B76" s="94">
        <v>1169907.98</v>
      </c>
    </row>
    <row r="77" spans="1:2" ht="15.6" x14ac:dyDescent="0.3">
      <c r="A77" s="88" t="s">
        <v>69</v>
      </c>
      <c r="B77" s="94">
        <v>0</v>
      </c>
    </row>
    <row r="78" spans="1:2" ht="15.6" x14ac:dyDescent="0.3">
      <c r="A78" s="37" t="s">
        <v>70</v>
      </c>
      <c r="B78" s="38">
        <f>B79</f>
        <v>343237.79</v>
      </c>
    </row>
    <row r="79" spans="1:2" ht="15.6" x14ac:dyDescent="0.3">
      <c r="A79" s="88" t="s">
        <v>71</v>
      </c>
      <c r="B79" s="95">
        <v>343237.79</v>
      </c>
    </row>
    <row r="80" spans="1:2" ht="15.6" x14ac:dyDescent="0.3">
      <c r="A80" s="37" t="s">
        <v>72</v>
      </c>
      <c r="B80" s="39">
        <f>B72+B78</f>
        <v>25261349.190000001</v>
      </c>
    </row>
    <row r="81" spans="1:5" ht="15.6" x14ac:dyDescent="0.3">
      <c r="A81" s="88" t="s">
        <v>73</v>
      </c>
      <c r="B81" s="85">
        <f>B80</f>
        <v>25261349.190000001</v>
      </c>
      <c r="C81" s="86"/>
      <c r="D81" s="73"/>
    </row>
    <row r="82" spans="1:5" ht="15.6" x14ac:dyDescent="0.3">
      <c r="A82" s="88" t="s">
        <v>74</v>
      </c>
      <c r="B82" s="85">
        <f>B69</f>
        <v>27849971</v>
      </c>
      <c r="C82" s="86"/>
      <c r="D82" s="73"/>
    </row>
    <row r="83" spans="1:5" ht="15.6" x14ac:dyDescent="0.3">
      <c r="A83" s="40" t="s">
        <v>75</v>
      </c>
      <c r="B83" s="41">
        <f>B80-B69</f>
        <v>-2588621.8099999987</v>
      </c>
      <c r="C83" s="72"/>
      <c r="D83" s="73"/>
    </row>
    <row r="84" spans="1:5" ht="15.6" x14ac:dyDescent="0.3">
      <c r="A84" s="42" t="s">
        <v>76</v>
      </c>
      <c r="B84" s="43">
        <f>B85+B115+B122</f>
        <v>27951064.790000003</v>
      </c>
      <c r="C84" s="72"/>
      <c r="D84" s="73"/>
    </row>
    <row r="85" spans="1:5" ht="15.75" customHeight="1" x14ac:dyDescent="0.3">
      <c r="A85" s="42" t="s">
        <v>77</v>
      </c>
      <c r="B85" s="38">
        <f>SUM(B86:B107)</f>
        <v>26955647.290000003</v>
      </c>
      <c r="C85" s="96"/>
      <c r="D85" s="75"/>
      <c r="E85" s="7"/>
    </row>
    <row r="86" spans="1:5" ht="15.75" customHeight="1" x14ac:dyDescent="0.3">
      <c r="A86" s="89" t="s">
        <v>78</v>
      </c>
      <c r="B86" s="85">
        <v>5544163.6799999997</v>
      </c>
      <c r="C86" s="86"/>
      <c r="D86" s="73"/>
    </row>
    <row r="87" spans="1:5" ht="15.75" customHeight="1" x14ac:dyDescent="0.3">
      <c r="A87" s="88" t="s">
        <v>79</v>
      </c>
      <c r="B87" s="85">
        <v>12680873.800000001</v>
      </c>
      <c r="C87" s="86"/>
      <c r="D87" s="73"/>
    </row>
    <row r="88" spans="1:5" ht="15.6" x14ac:dyDescent="0.3">
      <c r="A88" s="88" t="s">
        <v>80</v>
      </c>
      <c r="B88" s="85">
        <v>6193239.6500000004</v>
      </c>
      <c r="C88" s="72"/>
      <c r="D88" s="73"/>
    </row>
    <row r="89" spans="1:5" ht="15.6" x14ac:dyDescent="0.3">
      <c r="A89" s="89" t="s">
        <v>81</v>
      </c>
      <c r="B89" s="85">
        <v>1346284.22</v>
      </c>
      <c r="C89" s="86"/>
      <c r="D89" s="73"/>
    </row>
    <row r="90" spans="1:5" ht="15.6" x14ac:dyDescent="0.3">
      <c r="A90" s="89" t="s">
        <v>82</v>
      </c>
      <c r="B90" s="85">
        <v>0</v>
      </c>
      <c r="C90" s="72"/>
      <c r="D90" s="73"/>
    </row>
    <row r="91" spans="1:5" s="8" customFormat="1" ht="15.6" x14ac:dyDescent="0.3">
      <c r="A91" s="97" t="s">
        <v>83</v>
      </c>
      <c r="B91" s="98">
        <v>0</v>
      </c>
      <c r="E91" s="9"/>
    </row>
    <row r="92" spans="1:5" s="10" customFormat="1" ht="15.6" x14ac:dyDescent="0.3">
      <c r="A92" s="44" t="s">
        <v>84</v>
      </c>
      <c r="B92" s="85">
        <v>510600.64</v>
      </c>
      <c r="C92" s="80"/>
      <c r="D92" s="84"/>
    </row>
    <row r="93" spans="1:5" s="10" customFormat="1" ht="15.6" x14ac:dyDescent="0.3">
      <c r="A93" s="44" t="s">
        <v>85</v>
      </c>
      <c r="B93" s="85">
        <v>72247.759999999995</v>
      </c>
      <c r="C93" s="72"/>
      <c r="D93" s="73"/>
      <c r="E93" s="1"/>
    </row>
    <row r="94" spans="1:5" ht="15.6" x14ac:dyDescent="0.3">
      <c r="A94" s="44" t="s">
        <v>86</v>
      </c>
      <c r="B94" s="85">
        <v>0</v>
      </c>
      <c r="C94" s="72"/>
      <c r="D94" s="73"/>
    </row>
    <row r="95" spans="1:5" ht="15.6" x14ac:dyDescent="0.3">
      <c r="A95" s="44" t="s">
        <v>87</v>
      </c>
      <c r="B95" s="85">
        <v>3765.74</v>
      </c>
      <c r="C95" s="72"/>
      <c r="D95" s="73"/>
    </row>
    <row r="96" spans="1:5" ht="15.6" x14ac:dyDescent="0.3">
      <c r="A96" s="44" t="s">
        <v>88</v>
      </c>
      <c r="B96" s="85">
        <v>402503.87</v>
      </c>
      <c r="C96" s="72"/>
      <c r="D96" s="73"/>
    </row>
    <row r="97" spans="1:5" ht="15.6" x14ac:dyDescent="0.3">
      <c r="A97" s="44" t="s">
        <v>89</v>
      </c>
      <c r="B97" s="85">
        <v>0</v>
      </c>
      <c r="C97" s="72"/>
      <c r="D97" s="73"/>
    </row>
    <row r="98" spans="1:5" ht="15.6" x14ac:dyDescent="0.3">
      <c r="A98" s="44" t="s">
        <v>90</v>
      </c>
      <c r="B98" s="85">
        <v>0</v>
      </c>
      <c r="C98" s="72"/>
      <c r="D98" s="73"/>
    </row>
    <row r="99" spans="1:5" ht="15.6" x14ac:dyDescent="0.3">
      <c r="A99" s="44" t="s">
        <v>91</v>
      </c>
      <c r="B99" s="85">
        <v>62215.76</v>
      </c>
      <c r="C99" s="72"/>
      <c r="D99" s="73"/>
    </row>
    <row r="100" spans="1:5" ht="15.6" x14ac:dyDescent="0.3">
      <c r="A100" s="44" t="s">
        <v>92</v>
      </c>
      <c r="B100" s="85">
        <v>8667.56</v>
      </c>
      <c r="C100" s="72"/>
      <c r="D100" s="73"/>
    </row>
    <row r="101" spans="1:5" ht="15.6" x14ac:dyDescent="0.3">
      <c r="A101" s="44" t="s">
        <v>93</v>
      </c>
      <c r="B101" s="85">
        <v>0</v>
      </c>
      <c r="C101" s="72"/>
      <c r="D101" s="73"/>
    </row>
    <row r="102" spans="1:5" ht="15.6" x14ac:dyDescent="0.3">
      <c r="A102" s="44" t="s">
        <v>94</v>
      </c>
      <c r="B102" s="85">
        <v>39371.18</v>
      </c>
      <c r="C102" s="72"/>
      <c r="D102" s="73"/>
    </row>
    <row r="103" spans="1:5" ht="15.6" x14ac:dyDescent="0.3">
      <c r="A103" s="44" t="s">
        <v>95</v>
      </c>
      <c r="B103" s="85">
        <v>0</v>
      </c>
      <c r="C103" s="72"/>
      <c r="D103" s="73"/>
    </row>
    <row r="104" spans="1:5" ht="15.6" x14ac:dyDescent="0.3">
      <c r="A104" s="44" t="s">
        <v>96</v>
      </c>
      <c r="B104" s="85">
        <v>8840</v>
      </c>
      <c r="C104" s="72"/>
      <c r="D104" s="73"/>
    </row>
    <row r="105" spans="1:5" ht="15.6" x14ac:dyDescent="0.3">
      <c r="A105" s="44" t="s">
        <v>97</v>
      </c>
      <c r="B105" s="85">
        <v>0</v>
      </c>
      <c r="C105" s="72"/>
      <c r="D105" s="73"/>
    </row>
    <row r="106" spans="1:5" ht="15.6" x14ac:dyDescent="0.3">
      <c r="A106" s="44" t="s">
        <v>98</v>
      </c>
      <c r="B106" s="85">
        <v>80144.44</v>
      </c>
      <c r="C106" s="72"/>
      <c r="D106" s="73"/>
    </row>
    <row r="107" spans="1:5" ht="15.6" x14ac:dyDescent="0.3">
      <c r="A107" s="44" t="s">
        <v>99</v>
      </c>
      <c r="B107" s="85">
        <v>2728.99</v>
      </c>
      <c r="C107" s="72"/>
      <c r="D107" s="73"/>
    </row>
    <row r="108" spans="1:5" ht="15.6" x14ac:dyDescent="0.3">
      <c r="A108" s="29" t="s">
        <v>100</v>
      </c>
      <c r="B108" s="45">
        <f>SUM(B86:B107)</f>
        <v>26955647.290000003</v>
      </c>
      <c r="C108" s="86"/>
      <c r="D108" s="73"/>
      <c r="E108" s="7"/>
    </row>
    <row r="109" spans="1:5" ht="15.6" x14ac:dyDescent="0.3">
      <c r="A109" s="46" t="s">
        <v>101</v>
      </c>
      <c r="B109" s="47">
        <f>B114</f>
        <v>25261349.190000001</v>
      </c>
      <c r="C109" s="72"/>
      <c r="D109" s="73"/>
      <c r="E109" s="11"/>
    </row>
    <row r="110" spans="1:5" s="11" customFormat="1" ht="15.6" x14ac:dyDescent="0.3">
      <c r="A110" s="88" t="s">
        <v>102</v>
      </c>
      <c r="B110" s="85">
        <v>25261349.190000001</v>
      </c>
      <c r="C110" s="72"/>
      <c r="D110" s="73"/>
    </row>
    <row r="111" spans="1:5" s="11" customFormat="1" ht="15.6" x14ac:dyDescent="0.3">
      <c r="A111" s="48" t="s">
        <v>103</v>
      </c>
      <c r="B111" s="49">
        <v>0</v>
      </c>
      <c r="C111" s="72"/>
      <c r="D111" s="73"/>
    </row>
    <row r="112" spans="1:5" s="11" customFormat="1" ht="15.6" x14ac:dyDescent="0.3">
      <c r="A112" s="48" t="s">
        <v>104</v>
      </c>
      <c r="B112" s="49">
        <v>0</v>
      </c>
      <c r="C112" s="72"/>
      <c r="D112" s="73"/>
    </row>
    <row r="113" spans="1:5" s="11" customFormat="1" ht="15.6" x14ac:dyDescent="0.3">
      <c r="A113" s="48" t="s">
        <v>105</v>
      </c>
      <c r="B113" s="85">
        <v>0</v>
      </c>
      <c r="C113" s="72"/>
      <c r="D113" s="73"/>
    </row>
    <row r="114" spans="1:5" s="11" customFormat="1" ht="15.6" x14ac:dyDescent="0.3">
      <c r="A114" s="29" t="s">
        <v>106</v>
      </c>
      <c r="B114" s="82">
        <f>B110+B111+B112+B113</f>
        <v>25261349.190000001</v>
      </c>
      <c r="C114" s="72"/>
      <c r="D114" s="73"/>
      <c r="E114" s="1"/>
    </row>
    <row r="115" spans="1:5" ht="15.6" x14ac:dyDescent="0.3">
      <c r="A115" s="42" t="s">
        <v>107</v>
      </c>
      <c r="B115" s="47">
        <f>B121</f>
        <v>995417.5</v>
      </c>
      <c r="C115" s="72"/>
      <c r="D115" s="73"/>
    </row>
    <row r="116" spans="1:5" ht="15.6" x14ac:dyDescent="0.3">
      <c r="A116" s="89" t="s">
        <v>108</v>
      </c>
      <c r="B116" s="85">
        <v>995417.5</v>
      </c>
      <c r="C116" s="72"/>
      <c r="D116" s="84"/>
    </row>
    <row r="117" spans="1:5" ht="15.6" x14ac:dyDescent="0.3">
      <c r="A117" s="33" t="s">
        <v>109</v>
      </c>
      <c r="B117" s="85">
        <v>0</v>
      </c>
      <c r="C117" s="72"/>
      <c r="D117" s="73"/>
    </row>
    <row r="118" spans="1:5" ht="15.6" x14ac:dyDescent="0.3">
      <c r="A118" s="44" t="s">
        <v>110</v>
      </c>
      <c r="B118" s="85">
        <v>0</v>
      </c>
      <c r="C118" s="72"/>
      <c r="D118" s="73"/>
    </row>
    <row r="119" spans="1:5" ht="15.6" x14ac:dyDescent="0.3">
      <c r="A119" s="44" t="s">
        <v>111</v>
      </c>
      <c r="B119" s="85">
        <v>0</v>
      </c>
      <c r="C119" s="72"/>
      <c r="D119" s="73"/>
    </row>
    <row r="120" spans="1:5" ht="15.6" x14ac:dyDescent="0.3">
      <c r="A120" s="44" t="s">
        <v>112</v>
      </c>
      <c r="B120" s="85">
        <v>0</v>
      </c>
      <c r="C120" s="72"/>
      <c r="D120" s="73"/>
    </row>
    <row r="121" spans="1:5" ht="15.6" x14ac:dyDescent="0.3">
      <c r="A121" s="29" t="s">
        <v>113</v>
      </c>
      <c r="B121" s="45">
        <f>B116+B117+B118+B119+B120</f>
        <v>995417.5</v>
      </c>
      <c r="C121" s="86"/>
      <c r="D121" s="73"/>
    </row>
    <row r="122" spans="1:5" ht="15.6" x14ac:dyDescent="0.3">
      <c r="A122" s="35" t="s">
        <v>114</v>
      </c>
      <c r="B122" s="50">
        <f>B125</f>
        <v>0</v>
      </c>
      <c r="C122" s="72"/>
      <c r="D122" s="73"/>
    </row>
    <row r="123" spans="1:5" ht="15.6" x14ac:dyDescent="0.3">
      <c r="A123" s="51" t="s">
        <v>115</v>
      </c>
      <c r="B123" s="85">
        <v>0</v>
      </c>
      <c r="C123" s="72"/>
      <c r="D123" s="73"/>
    </row>
    <row r="124" spans="1:5" ht="15.6" x14ac:dyDescent="0.3">
      <c r="A124" s="89" t="s">
        <v>116</v>
      </c>
      <c r="B124" s="99">
        <v>0</v>
      </c>
      <c r="C124" s="72"/>
      <c r="D124" s="73"/>
    </row>
    <row r="125" spans="1:5" ht="15.6" x14ac:dyDescent="0.3">
      <c r="A125" s="52" t="s">
        <v>117</v>
      </c>
      <c r="B125" s="53">
        <f>B123+B124</f>
        <v>0</v>
      </c>
      <c r="C125" s="72"/>
      <c r="D125" s="73"/>
    </row>
    <row r="126" spans="1:5" ht="15.6" x14ac:dyDescent="0.3">
      <c r="A126" s="54" t="s">
        <v>118</v>
      </c>
      <c r="B126" s="47">
        <f>B127+B133</f>
        <v>35953828.960000001</v>
      </c>
      <c r="C126" s="72"/>
      <c r="D126" s="73"/>
    </row>
    <row r="127" spans="1:5" ht="15.6" x14ac:dyDescent="0.3">
      <c r="A127" s="100" t="s">
        <v>119</v>
      </c>
      <c r="B127" s="78">
        <f>SUM(B128:B132)</f>
        <v>213349.28</v>
      </c>
      <c r="C127" s="72"/>
      <c r="D127" s="73"/>
    </row>
    <row r="128" spans="1:5" ht="15.6" x14ac:dyDescent="0.3">
      <c r="A128" s="77" t="s">
        <v>120</v>
      </c>
      <c r="B128" s="85">
        <v>11111.19</v>
      </c>
      <c r="C128" s="72"/>
      <c r="D128" s="73"/>
    </row>
    <row r="129" spans="1:5" ht="15.6" x14ac:dyDescent="0.3">
      <c r="A129" s="77" t="s">
        <v>121</v>
      </c>
      <c r="B129" s="85">
        <v>0</v>
      </c>
      <c r="C129" s="72"/>
      <c r="D129" s="73"/>
    </row>
    <row r="130" spans="1:5" ht="15.6" x14ac:dyDescent="0.3">
      <c r="A130" s="77" t="s">
        <v>122</v>
      </c>
      <c r="B130" s="85">
        <v>41795.71</v>
      </c>
      <c r="C130" s="72"/>
      <c r="D130" s="73"/>
    </row>
    <row r="131" spans="1:5" ht="15.6" x14ac:dyDescent="0.3">
      <c r="A131" s="77" t="s">
        <v>123</v>
      </c>
      <c r="B131" s="85">
        <v>160442.38</v>
      </c>
      <c r="C131" s="72"/>
      <c r="D131" s="73"/>
    </row>
    <row r="132" spans="1:5" ht="15.6" x14ac:dyDescent="0.3">
      <c r="A132" s="77" t="s">
        <v>124</v>
      </c>
      <c r="B132" s="85">
        <v>0</v>
      </c>
      <c r="C132" s="72"/>
      <c r="D132" s="73"/>
    </row>
    <row r="133" spans="1:5" ht="15.6" x14ac:dyDescent="0.3">
      <c r="A133" s="100" t="s">
        <v>125</v>
      </c>
      <c r="B133" s="78">
        <f>SUM(B134:B138)</f>
        <v>35740479.68</v>
      </c>
      <c r="C133" s="72"/>
      <c r="D133" s="73"/>
    </row>
    <row r="134" spans="1:5" ht="15.6" x14ac:dyDescent="0.3">
      <c r="A134" s="77" t="s">
        <v>126</v>
      </c>
      <c r="B134" s="85">
        <v>11025565.93</v>
      </c>
      <c r="C134" s="72"/>
      <c r="D134" s="73"/>
      <c r="E134" s="12"/>
    </row>
    <row r="135" spans="1:5" ht="15.6" x14ac:dyDescent="0.3">
      <c r="A135" s="77" t="s">
        <v>127</v>
      </c>
      <c r="B135" s="85">
        <v>18216456.280000001</v>
      </c>
      <c r="C135" s="72"/>
      <c r="D135" s="73"/>
    </row>
    <row r="136" spans="1:5" ht="15.6" x14ac:dyDescent="0.3">
      <c r="A136" s="101" t="s">
        <v>128</v>
      </c>
      <c r="B136" s="102">
        <v>0</v>
      </c>
      <c r="C136" s="72"/>
      <c r="D136" s="86"/>
    </row>
    <row r="137" spans="1:5" ht="15.6" x14ac:dyDescent="0.3">
      <c r="A137" s="101" t="s">
        <v>129</v>
      </c>
      <c r="B137" s="102">
        <v>6476627.2400000002</v>
      </c>
      <c r="C137" s="72"/>
      <c r="D137" s="73"/>
    </row>
    <row r="138" spans="1:5" ht="15.6" x14ac:dyDescent="0.3">
      <c r="A138" s="101" t="s">
        <v>130</v>
      </c>
      <c r="B138" s="102">
        <v>21830.23</v>
      </c>
      <c r="C138" s="72"/>
      <c r="D138" s="73"/>
    </row>
    <row r="139" spans="1:5" ht="15.6" x14ac:dyDescent="0.3">
      <c r="A139" s="55" t="s">
        <v>131</v>
      </c>
      <c r="B139" s="56">
        <f>(B37+B60)-(B84+B111+B112+B113)</f>
        <v>35953828.959999993</v>
      </c>
      <c r="C139" s="72"/>
      <c r="D139" s="84"/>
    </row>
    <row r="140" spans="1:5" ht="15.6" x14ac:dyDescent="0.3">
      <c r="A140" s="57" t="s">
        <v>132</v>
      </c>
      <c r="B140" s="58">
        <v>0</v>
      </c>
      <c r="C140" s="72"/>
      <c r="D140" s="73"/>
    </row>
    <row r="141" spans="1:5" ht="15.6" x14ac:dyDescent="0.3">
      <c r="A141" s="59" t="s">
        <v>133</v>
      </c>
      <c r="B141" s="60"/>
      <c r="C141" s="72"/>
      <c r="D141" s="73"/>
    </row>
    <row r="142" spans="1:5" ht="15.6" x14ac:dyDescent="0.3">
      <c r="A142" s="61" t="s">
        <v>134</v>
      </c>
      <c r="B142" s="62">
        <v>0</v>
      </c>
      <c r="C142" s="72"/>
      <c r="D142" s="73"/>
    </row>
    <row r="143" spans="1:5" ht="15.6" x14ac:dyDescent="0.3">
      <c r="A143" s="61" t="s">
        <v>143</v>
      </c>
      <c r="B143" s="62">
        <v>154736.44</v>
      </c>
      <c r="C143" s="72"/>
      <c r="D143" s="73"/>
    </row>
    <row r="144" spans="1:5" ht="15.6" x14ac:dyDescent="0.3">
      <c r="A144" s="61" t="s">
        <v>135</v>
      </c>
      <c r="B144" s="62">
        <v>0</v>
      </c>
      <c r="C144" s="72"/>
      <c r="D144" s="73"/>
    </row>
    <row r="145" spans="1:2" ht="16.2" thickBot="1" x14ac:dyDescent="0.35">
      <c r="A145" s="63" t="s">
        <v>136</v>
      </c>
      <c r="B145" s="64"/>
    </row>
    <row r="146" spans="1:2" ht="15.6" x14ac:dyDescent="0.3">
      <c r="A146" s="107" t="s">
        <v>137</v>
      </c>
      <c r="B146" s="65"/>
    </row>
    <row r="147" spans="1:2" ht="15.6" x14ac:dyDescent="0.3">
      <c r="A147" s="108"/>
      <c r="B147" s="65"/>
    </row>
    <row r="148" spans="1:2" ht="15.6" x14ac:dyDescent="0.3">
      <c r="A148" s="108"/>
      <c r="B148" s="66"/>
    </row>
    <row r="149" spans="1:2" ht="15.6" x14ac:dyDescent="0.3">
      <c r="A149" s="67" t="s">
        <v>138</v>
      </c>
      <c r="B149" s="65"/>
    </row>
    <row r="150" spans="1:2" ht="15.6" x14ac:dyDescent="0.3">
      <c r="A150" s="65"/>
      <c r="B150" s="65"/>
    </row>
    <row r="151" spans="1:2" ht="15.6" x14ac:dyDescent="0.3">
      <c r="A151" s="65"/>
      <c r="B151" s="67" t="s">
        <v>142</v>
      </c>
    </row>
    <row r="152" spans="1:2" ht="15.6" x14ac:dyDescent="0.3">
      <c r="A152" s="65"/>
      <c r="B152" s="67"/>
    </row>
    <row r="153" spans="1:2" ht="15.6" x14ac:dyDescent="0.3">
      <c r="A153" s="65"/>
      <c r="B153" s="67"/>
    </row>
    <row r="154" spans="1:2" ht="15.6" x14ac:dyDescent="0.3">
      <c r="A154" s="65"/>
      <c r="B154" s="65"/>
    </row>
    <row r="155" spans="1:2" ht="15.6" x14ac:dyDescent="0.3">
      <c r="A155" s="67" t="s">
        <v>139</v>
      </c>
      <c r="B155" s="65"/>
    </row>
    <row r="156" spans="1:2" ht="15.6" x14ac:dyDescent="0.3">
      <c r="A156" s="67" t="s">
        <v>140</v>
      </c>
      <c r="B156" s="65"/>
    </row>
    <row r="160" spans="1:2" x14ac:dyDescent="0.3">
      <c r="A160" s="11"/>
    </row>
  </sheetData>
  <mergeCells count="8">
    <mergeCell ref="A13:B13"/>
    <mergeCell ref="A20:B20"/>
    <mergeCell ref="A146:A148"/>
    <mergeCell ref="A3:B3"/>
    <mergeCell ref="A4:B6"/>
    <mergeCell ref="A7:B8"/>
    <mergeCell ref="A9:B9"/>
    <mergeCell ref="A11:B11"/>
  </mergeCells>
  <printOptions horizontalCentered="1"/>
  <pageMargins left="0.7" right="0.7" top="0.75" bottom="0.75" header="0.3" footer="0.3"/>
  <pageSetup paperSize="9" scale="56" fitToHeight="2" orientation="portrait" horizontalDpi="300" verticalDpi="300" r:id="rId1"/>
  <rowBreaks count="1" manualBreakCount="1">
    <brk id="71" max="1" man="1"/>
  </rowBreaks>
  <ignoredErrors>
    <ignoredError sqref="B4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Abril-2026</vt:lpstr>
      <vt:lpstr>'Abril-2026'!Area_de_impressao</vt:lpstr>
      <vt:lpstr>'Abril-2026'!Print_Titles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cp:keywords/>
  <dc:description/>
  <cp:lastModifiedBy>Ronilso Sousa Milhomem</cp:lastModifiedBy>
  <cp:revision>3</cp:revision>
  <cp:lastPrinted>2026-06-02T14:55:40Z</cp:lastPrinted>
  <dcterms:created xsi:type="dcterms:W3CDTF">2021-09-23T15:15:02Z</dcterms:created>
  <dcterms:modified xsi:type="dcterms:W3CDTF">2026-06-02T14:55:50Z</dcterms:modified>
  <cp:category/>
  <cp:contentStatus/>
</cp:coreProperties>
</file>