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figado\2024\Financeiro\PRESTACAO DE CONTAS EINSTEIN\13 - PORTAL TRANSPARENCIA\FINANCEIRO FLUXO DE CAIXA - BIA\2025\02-2025\"/>
    </mc:Choice>
  </mc:AlternateContent>
  <xr:revisionPtr revIDLastSave="0" documentId="13_ncr:1_{728ED8D2-21DF-4772-9853-D376AA079600}" xr6:coauthVersionLast="47" xr6:coauthVersionMax="47" xr10:uidLastSave="{00000000-0000-0000-0000-000000000000}"/>
  <bookViews>
    <workbookView xWindow="20370" yWindow="-5790" windowWidth="29040" windowHeight="15720" tabRatio="500" xr2:uid="{00000000-000D-0000-FFFF-FFFF00000000}"/>
  </bookViews>
  <sheets>
    <sheet name="Janeiro - 2025" sheetId="1" r:id="rId1"/>
    <sheet name="Planilha1" sheetId="2" r:id="rId2"/>
  </sheets>
  <definedNames>
    <definedName name="_xlnm.Print_Area" localSheetId="0">'Janeiro - 2025'!$A$1:$B$152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4" i="1" l="1"/>
  <c r="B77" i="1"/>
  <c r="B82" i="1"/>
  <c r="B110" i="1"/>
  <c r="B115" i="1"/>
  <c r="B78" i="1"/>
  <c r="B124" i="1"/>
  <c r="B59" i="1" l="1"/>
  <c r="B56" i="1" l="1"/>
  <c r="B61" i="1" s="1"/>
  <c r="B100" i="1" l="1"/>
  <c r="B44" i="1" l="1"/>
  <c r="B37" i="1" l="1"/>
  <c r="B28" i="1" l="1"/>
  <c r="B130" i="1"/>
  <c r="B123" i="1" s="1"/>
  <c r="B66" i="1"/>
  <c r="B22" i="1" l="1"/>
  <c r="B121" i="1"/>
  <c r="B118" i="1" s="1"/>
  <c r="B34" i="1" l="1"/>
  <c r="B42" i="1" l="1"/>
  <c r="B40" i="1" s="1"/>
  <c r="B36" i="1" s="1"/>
  <c r="B53" i="1" l="1"/>
  <c r="B69" i="1" l="1"/>
  <c r="B72" i="1" s="1"/>
  <c r="B75" i="1" l="1"/>
  <c r="B65" i="1"/>
  <c r="B55" i="1"/>
  <c r="B63" i="1" l="1"/>
  <c r="B20" i="1" l="1"/>
  <c r="B107" i="1" l="1"/>
  <c r="B102" i="1" s="1"/>
</calcChain>
</file>

<file path=xl/sharedStrings.xml><?xml version="1.0" encoding="utf-8"?>
<sst xmlns="http://schemas.openxmlformats.org/spreadsheetml/2006/main" count="141" uniqueCount="130">
  <si>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</si>
  <si>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</si>
  <si>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</si>
  <si>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</si>
  <si>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</si>
  <si>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</si>
  <si>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</si>
  <si>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</si>
  <si>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</si>
  <si>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</si>
  <si>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</si>
  <si>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</si>
  <si>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</si>
  <si>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</si>
  <si>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</si>
  <si>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</si>
  <si>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</si>
  <si>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</si>
  <si>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</si>
  <si>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</si>
  <si>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 xml:space="preserve">1.3 Aplicações financeiras  </t>
  </si>
  <si>
    <t>1.3.1 CEF AG. 0012 C/C 577620282-1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</si>
  <si>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</si>
  <si>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</si>
  <si>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</si>
  <si>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</si>
  <si>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</si>
  <si>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</si>
  <si>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2.3 Repasse -  C/C - RESCISÓRIO</t>
  </si>
  <si>
    <t>2.4 RENDIMENTO SOBRE APLICAÇÕES FINANCEIRAS</t>
  </si>
  <si>
    <t xml:space="preserve">2.4.1 Rendimento sobre Aplicação Financeiras - BRADESCO AG. 2372 C/C 39068-2 - CUSTEIO </t>
  </si>
  <si>
    <t>2.4.2 Rendimento sobre Aplicação Financeiras - CEF AG. 0012 C/C 577620282-1 CUSTEIO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</si>
  <si>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</si>
  <si>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</si>
  <si>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</si>
  <si>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</si>
  <si>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SUBTOTAL  DE ENTRADAS (2= 2.1+2.2+2.3+2.4+2.5+2.6+2.7)</t>
  </si>
  <si>
    <t>3. RESGATE APLICAÇÃO FINANCEIRA</t>
  </si>
  <si>
    <t>3.1 TOTAL RESGATE APLICAÇÃO FINANCEIRA CUSTEIO</t>
  </si>
  <si>
    <t>3.1.1 Resgate Aplicação - CEF AG. 0012 C/C 577620282-1 CUSTEIO</t>
  </si>
  <si>
    <t>3.2 TOTAL RESGATE APLICAÇÃO FINANCEIRA INVESTIMENTO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</si>
  <si>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</si>
  <si>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</si>
  <si>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</si>
  <si>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</si>
  <si>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</si>
  <si>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</si>
  <si>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</si>
  <si>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</si>
  <si>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</si>
  <si>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</si>
  <si>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</si>
  <si>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</si>
  <si>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</si>
  <si>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</si>
  <si>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</si>
  <si>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</si>
  <si>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</si>
  <si>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</si>
  <si>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</si>
  <si>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</si>
  <si>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</si>
  <si>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</si>
  <si>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</si>
  <si>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</si>
  <si>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</si>
  <si>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</si>
  <si>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</si>
  <si>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</si>
  <si>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</si>
  <si>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</si>
  <si>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TOTAL DE PAGAMENTOS - CUSTEIO (5= SOMA 5.1.1 á 5.2.4)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</si>
  <si>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</si>
  <si>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</si>
  <si>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</si>
  <si>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</si>
  <si>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</si>
  <si>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</si>
  <si>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</si>
  <si>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</si>
  <si>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</si>
  <si>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</si>
  <si>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</si>
  <si>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</si>
  <si>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</si>
  <si>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</si>
  <si>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</si>
  <si>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 xml:space="preserve">9.2 Banco conta movimento </t>
  </si>
  <si>
    <t>9.2.1 CEF AG. 0012 C/C 577620282-1 CUSTEIO</t>
  </si>
  <si>
    <t xml:space="preserve">9.2.3 SAFRA AG. 0115 C/C 256485-1 CUSTEIO </t>
  </si>
  <si>
    <t>9.2.4 BRADESCO AG. 2372-8 C/C 39068-2 CUSTEIO</t>
  </si>
  <si>
    <t>9.3 Aplicações financeiras</t>
  </si>
  <si>
    <t>9.3.1 CEF AG. 0012 C/C 577620282-1 APL CUSTEIO</t>
  </si>
  <si>
    <t xml:space="preserve">SALDO BANCÁRIO FINAL : 9= (1+2)-(4.2.3+5+6.2+6.3+6.4)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</si>
  <si>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</si>
  <si>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</si>
  <si>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</si>
  <si>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</si>
  <si>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</si>
  <si>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</si>
  <si>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</si>
  <si>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</si>
  <si>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 xml:space="preserve">Assinatura do Contador: </t>
  </si>
  <si>
    <t>1.3.5 BRADESCO AG. 2372 C/C 39068-2 APL CUSTEIO</t>
  </si>
  <si>
    <t xml:space="preserve">1.3.2 SAFRA AG. 0115 C/C 256485-1 APLICAÇÃO </t>
  </si>
  <si>
    <t>2.4.4 Rendimento sobre Aplicação Financeiras - SAFRA AG. 0115  C/C 256485-1 CUSTEIO</t>
  </si>
  <si>
    <t>3.1.2 Resgate Aplicação - SAFRA AG. 0115  C/C 256485-1 CUSTEIO</t>
  </si>
  <si>
    <t>Competência: 01/2025</t>
  </si>
  <si>
    <t>9.SALDO BANCÁRIO FINAL EM 31/01/2025</t>
  </si>
  <si>
    <t>1.2.4 CEF AG. 0012 C/C 580134407-8 INVESTIMENTO</t>
  </si>
  <si>
    <t>1.3.4 CEF AG. 0012 C/C 580134407-8 INVESTIMENTO</t>
  </si>
  <si>
    <t>2.2.1 Repasse - CEF AG. 0012 C/C 580134407-8</t>
  </si>
  <si>
    <t xml:space="preserve">2.4.3 Rendimento sobre Aplicação Financeiras - CEF AG. 0012  C/C 580134407-8 - INVESTIMENTO </t>
  </si>
  <si>
    <t xml:space="preserve">3.2.1 Resgate Aplicação - CEF AG. 0012  C/C 580134407-8 - INVESTIMENTO </t>
  </si>
  <si>
    <t>4.2.1 Aplicação Financeira - CEF AG. 0012 C/C 580134407-8 INVESTIMENTO</t>
  </si>
  <si>
    <t xml:space="preserve">9.2.2 CEF  CEF AG. 0012 C/C 580134407-8 INVESTIMENTO </t>
  </si>
  <si>
    <t>1.2.5 CEF AG. 0012 C/C 580134418-3 RESCISÓRIO</t>
  </si>
  <si>
    <t>1.3.3 CEF AG. 0012 C/C 580134418-3 FUNDO RESCISÓRIO</t>
  </si>
  <si>
    <t>2.3.1 CEF AG. 0012 C/C 580134418-3 RESCISÓRIO</t>
  </si>
  <si>
    <t>9.3.2 CEF AG. 0012 C/C 580134407-8 INVESTIMENTO</t>
  </si>
  <si>
    <t xml:space="preserve">9.3.3 SAFRA AG. 0115 C/C 256485-1 APLICAÇÃO </t>
  </si>
  <si>
    <t>9.2.5 CEF AG. 0012 C/C 580134418-3 - RESCISÓRIO</t>
  </si>
  <si>
    <t>5.1.18 Custas Processuais</t>
  </si>
  <si>
    <t xml:space="preserve">5.1.19 Reembolso de Despesas (-) </t>
  </si>
  <si>
    <t xml:space="preserve">5.1.20 Reembolso de Rateio (-) </t>
  </si>
  <si>
    <t>5.1.21 Recibo de Pagamento a Autônomo</t>
  </si>
  <si>
    <t>4.2.2 Aplicação Financeira - SAFRA AG. 0012 C/C 580134407-8 INVESTIMENTO</t>
  </si>
  <si>
    <t>OK</t>
  </si>
  <si>
    <t>7.4 Outros - Taxa de Análise de Projetos Arquitetônicos</t>
  </si>
  <si>
    <t>Goiânia, 03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</si>
</sst>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6" formatCode="&quot;R$&quot;\ #,##0.00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18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3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1" xfId="0" applyFill="1" applyBorder="1" applyAlignment="1">
      <alignment vertical="top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0" fillId="0" borderId="0" xfId="0" applyFont="1"/>
    <xf numFmtId="44" fontId="11" fillId="4" borderId="1" xfId="0" applyNumberFormat="1" applyFont="1" applyFill="1" applyBorder="1" applyAlignment="1">
      <alignment horizontal="right"/>
    </xf>
    <xf numFmtId="44" fontId="11" fillId="3" borderId="1" xfId="0" applyNumberFormat="1" applyFont="1" applyFill="1" applyBorder="1" applyAlignment="1">
      <alignment vertical="center"/>
    </xf>
    <xf numFmtId="44" fontId="0" fillId="8" borderId="9" xfId="1" applyNumberFormat="1" applyFont="1" applyFill="1" applyBorder="1" applyAlignment="1" applyProtection="1">
      <alignment vertical="center"/>
    </xf>
    <xf numFmtId="44" fontId="0" fillId="2" borderId="10" xfId="0" applyNumberFormat="1" applyFill="1" applyBorder="1"/>
    <xf numFmtId="0" fontId="3" fillId="2" borderId="11" xfId="0" applyFont="1" applyFill="1" applyBorder="1" applyAlignment="1">
      <alignment vertical="center"/>
    </xf>
    <xf numFmtId="44" fontId="3" fillId="13" borderId="12" xfId="0" applyNumberFormat="1" applyFont="1" applyFill="1" applyBorder="1" applyAlignment="1">
      <alignment horizontal="right"/>
    </xf>
    <xf numFmtId="0" fontId="0" fillId="13" borderId="13" xfId="0" applyFill="1" applyBorder="1"/>
    <xf numFmtId="44" fontId="0" fillId="13" borderId="14" xfId="0" applyNumberFormat="1" applyFill="1" applyBorder="1" applyAlignment="1">
      <alignment horizontal="center"/>
    </xf>
    <xf numFmtId="0" fontId="3" fillId="5" borderId="12" xfId="0" applyFont="1" applyFill="1" applyBorder="1" applyAlignment="1">
      <alignment vertical="center"/>
    </xf>
    <xf numFmtId="44" fontId="3" fillId="5" borderId="12" xfId="1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>
      <alignment vertical="top"/>
    </xf>
    <xf numFmtId="44" fontId="0" fillId="4" borderId="3" xfId="0" applyNumberFormat="1" applyFill="1" applyBorder="1" applyAlignment="1">
      <alignment vertical="top"/>
    </xf>
    <xf numFmtId="4" fontId="0" fillId="7" borderId="12" xfId="0" applyNumberFormat="1" applyFill="1" applyBorder="1" applyAlignment="1">
      <alignment vertical="center" shrinkToFit="1"/>
    </xf>
    <xf numFmtId="44" fontId="0" fillId="0" borderId="1" xfId="2" applyFont="1" applyFill="1" applyBorder="1" applyAlignment="1" applyProtection="1">
      <alignment vertical="center"/>
    </xf>
    <xf numFmtId="44" fontId="0" fillId="0" borderId="1" xfId="2" applyFont="1" applyFill="1" applyBorder="1"/>
    <xf numFmtId="44" fontId="0" fillId="0" borderId="12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0" fillId="0" borderId="0" xfId="0" applyNumberFormat="1"/>
    <xf numFmtId="166" fontId="9" fillId="0" borderId="0" xfId="0" applyNumberFormat="1" applyFont="1"/>
    <xf numFmtId="166" fontId="10" fillId="0" borderId="0" xfId="0" applyNumberFormat="1" applyFont="1"/>
    <xf numFmtId="44" fontId="1" fillId="0" borderId="1" xfId="0" applyNumberFormat="1" applyFont="1" applyFill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5030320</xdr:colOff>
      <xdr:row>0</xdr:row>
      <xdr:rowOff>9525</xdr:rowOff>
    </xdr:from>
    <xdr:to>
      <xdr:col>0</xdr:col>
      <xdr:colOff>7087719</xdr:colOff>
      <xdr:row>1</xdr:row>
      <xdr:rowOff>41609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5030320" y="9525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E153"/>
  <sheetViews>
    <sheetView showGridLines="0" tabSelected="1" topLeftCell="A123" zoomScaleNormal="100" zoomScaleSheetLayoutView="100" zoomScalePageLayoutView="70" workbookViewId="0">
      <selection activeCell="C150" sqref="C150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5" s="34" customFormat="1" ht="69.75" customHeight="1" x14ac:dyDescent="0.25">
      <c r="A1" s="102"/>
      <c r="B1" s="102"/>
    </row>
    <row r="2" spans="1:5" s="34" customFormat="1" ht="15" customHeight="1" x14ac:dyDescent="0.25">
      <c r="A2" s="107" t="s">
        <v>0</v>
      </c>
      <c r="B2" s="108"/>
    </row>
    <row r="3" spans="1:5" s="34" customFormat="1" ht="15" customHeight="1" x14ac:dyDescent="0.25">
      <c r="A3" s="109"/>
      <c r="B3" s="110"/>
    </row>
    <row r="4" spans="1:5" s="34" customFormat="1" ht="15" customHeight="1" x14ac:dyDescent="0.25">
      <c r="A4" s="111"/>
      <c r="B4" s="112"/>
    </row>
    <row r="5" spans="1:5" ht="23.25" customHeight="1" x14ac:dyDescent="0.25">
      <c r="A5" s="103" t="s">
        <v>1</v>
      </c>
      <c r="B5" s="103"/>
      <c r="C5" s="55"/>
    </row>
    <row r="6" spans="1:5" ht="23.25" customHeight="1" x14ac:dyDescent="0.25">
      <c r="A6" s="103"/>
      <c r="B6" s="103"/>
      <c r="C6" s="55"/>
    </row>
    <row r="7" spans="1:5" x14ac:dyDescent="0.25">
      <c r="A7" s="105" t="s">
        <v>2</v>
      </c>
      <c r="B7" s="105"/>
    </row>
    <row r="8" spans="1:5" x14ac:dyDescent="0.25">
      <c r="A8" s="42" t="s">
        <v>3</v>
      </c>
      <c r="B8" s="36"/>
    </row>
    <row r="9" spans="1:5" x14ac:dyDescent="0.25">
      <c r="A9" s="106" t="s">
        <v>4</v>
      </c>
      <c r="B9" s="106"/>
    </row>
    <row r="10" spans="1:5" x14ac:dyDescent="0.25">
      <c r="A10" s="32" t="s">
        <v>5</v>
      </c>
      <c r="B10" s="36"/>
    </row>
    <row r="11" spans="1:5" x14ac:dyDescent="0.25">
      <c r="A11" s="106" t="s">
        <v>6</v>
      </c>
      <c r="B11" s="106"/>
    </row>
    <row r="12" spans="1:5" x14ac:dyDescent="0.25">
      <c r="A12" s="35" t="s">
        <v>7</v>
      </c>
      <c r="B12" s="36"/>
    </row>
    <row r="13" spans="1:5" x14ac:dyDescent="0.25">
      <c r="A13" s="35" t="s">
        <v>8</v>
      </c>
      <c r="B13" s="33"/>
    </row>
    <row r="14" spans="1:5" x14ac:dyDescent="0.25">
      <c r="A14" s="35" t="s">
        <v>9</v>
      </c>
      <c r="B14" s="33"/>
    </row>
    <row r="15" spans="1:5" s="56" customFormat="1" x14ac:dyDescent="0.25">
      <c r="A15" s="32" t="s">
        <v>10</v>
      </c>
      <c r="B15" s="78">
        <v>21322433.059999999</v>
      </c>
      <c r="C15"/>
      <c r="D15"/>
      <c r="E15"/>
    </row>
    <row r="16" spans="1:5" s="56" customFormat="1" x14ac:dyDescent="0.25">
      <c r="A16" s="32" t="s">
        <v>11</v>
      </c>
      <c r="B16" s="33">
        <v>0</v>
      </c>
      <c r="C16"/>
      <c r="D16"/>
      <c r="E16"/>
    </row>
    <row r="17" spans="1:5" s="56" customFormat="1" x14ac:dyDescent="0.25">
      <c r="A17" s="32"/>
      <c r="B17" s="33"/>
      <c r="C17"/>
      <c r="D17"/>
      <c r="E17"/>
    </row>
    <row r="18" spans="1:5" s="56" customFormat="1" ht="26.25" x14ac:dyDescent="0.25">
      <c r="A18" s="113" t="s">
        <v>12</v>
      </c>
      <c r="B18" s="113"/>
      <c r="C18"/>
      <c r="D18"/>
      <c r="E18"/>
    </row>
    <row r="19" spans="1:5" ht="14.25" customHeight="1" x14ac:dyDescent="0.25">
      <c r="A19" s="14" t="s">
        <v>107</v>
      </c>
      <c r="B19" s="15" t="s">
        <v>13</v>
      </c>
    </row>
    <row r="20" spans="1:5" x14ac:dyDescent="0.25">
      <c r="A20" s="12" t="s">
        <v>14</v>
      </c>
      <c r="B20" s="13">
        <f>B21+B22+B28</f>
        <v>37222928.32</v>
      </c>
    </row>
    <row r="21" spans="1:5" x14ac:dyDescent="0.25">
      <c r="A21" s="37" t="s">
        <v>15</v>
      </c>
      <c r="B21" s="38">
        <v>0</v>
      </c>
    </row>
    <row r="22" spans="1:5" x14ac:dyDescent="0.25">
      <c r="A22" s="37" t="s">
        <v>16</v>
      </c>
      <c r="B22" s="38">
        <f>SUM(B23:B27)</f>
        <v>330799.29000000004</v>
      </c>
    </row>
    <row r="23" spans="1:5" x14ac:dyDescent="0.25">
      <c r="A23" s="40" t="s">
        <v>17</v>
      </c>
      <c r="B23" s="16">
        <v>99728.03</v>
      </c>
    </row>
    <row r="24" spans="1:5" x14ac:dyDescent="0.25">
      <c r="A24" s="40" t="s">
        <v>18</v>
      </c>
      <c r="B24" s="16">
        <v>19585.68</v>
      </c>
    </row>
    <row r="25" spans="1:5" x14ac:dyDescent="0.25">
      <c r="A25" s="40" t="s">
        <v>19</v>
      </c>
      <c r="B25" s="17">
        <v>115831.23</v>
      </c>
    </row>
    <row r="26" spans="1:5" x14ac:dyDescent="0.25">
      <c r="A26" s="40" t="s">
        <v>109</v>
      </c>
      <c r="B26" s="16">
        <v>766.6</v>
      </c>
    </row>
    <row r="27" spans="1:5" x14ac:dyDescent="0.25">
      <c r="A27" s="40" t="s">
        <v>116</v>
      </c>
      <c r="B27" s="16">
        <v>94887.75</v>
      </c>
    </row>
    <row r="28" spans="1:5" x14ac:dyDescent="0.25">
      <c r="A28" s="37" t="s">
        <v>20</v>
      </c>
      <c r="B28" s="38">
        <f>SUM(B29:B33)</f>
        <v>36892129.030000001</v>
      </c>
    </row>
    <row r="29" spans="1:5" x14ac:dyDescent="0.25">
      <c r="A29" s="39" t="s">
        <v>21</v>
      </c>
      <c r="B29" s="16">
        <v>13582560.789999999</v>
      </c>
    </row>
    <row r="30" spans="1:5" x14ac:dyDescent="0.25">
      <c r="A30" s="40" t="s">
        <v>104</v>
      </c>
      <c r="B30" s="83">
        <v>0</v>
      </c>
    </row>
    <row r="31" spans="1:5" x14ac:dyDescent="0.25">
      <c r="A31" s="39" t="s">
        <v>117</v>
      </c>
      <c r="B31" s="16">
        <v>0</v>
      </c>
    </row>
    <row r="32" spans="1:5" x14ac:dyDescent="0.25">
      <c r="A32" s="39" t="s">
        <v>110</v>
      </c>
      <c r="B32" s="16">
        <v>23309568.239999998</v>
      </c>
    </row>
    <row r="33" spans="1:5" x14ac:dyDescent="0.25">
      <c r="A33" s="39" t="s">
        <v>103</v>
      </c>
      <c r="B33" s="16"/>
    </row>
    <row r="34" spans="1:5" x14ac:dyDescent="0.25">
      <c r="A34" s="2" t="s">
        <v>22</v>
      </c>
      <c r="B34" s="18">
        <f>(B21+B22+B28)</f>
        <v>37222928.32</v>
      </c>
    </row>
    <row r="35" spans="1:5" x14ac:dyDescent="0.25">
      <c r="A35" s="40"/>
      <c r="B35" s="17"/>
    </row>
    <row r="36" spans="1:5" x14ac:dyDescent="0.25">
      <c r="A36" s="1" t="s">
        <v>23</v>
      </c>
      <c r="B36" s="27">
        <f>B37+B40+B42+B44+B49+B51+B52</f>
        <v>33061499.210000005</v>
      </c>
    </row>
    <row r="37" spans="1:5" x14ac:dyDescent="0.25">
      <c r="A37" s="41" t="s">
        <v>24</v>
      </c>
      <c r="B37" s="20">
        <f>SUM(B38:B39)</f>
        <v>22720218.560000002</v>
      </c>
    </row>
    <row r="38" spans="1:5" x14ac:dyDescent="0.25">
      <c r="A38" s="40" t="s">
        <v>25</v>
      </c>
      <c r="B38" s="43">
        <v>22649946.440000001</v>
      </c>
    </row>
    <row r="39" spans="1:5" x14ac:dyDescent="0.25">
      <c r="A39" s="40" t="s">
        <v>26</v>
      </c>
      <c r="B39" s="43">
        <v>70272.12</v>
      </c>
    </row>
    <row r="40" spans="1:5" ht="13.5" customHeight="1" x14ac:dyDescent="0.25">
      <c r="A40" s="41" t="s">
        <v>27</v>
      </c>
      <c r="B40" s="20">
        <f>SUM(B41:B41)</f>
        <v>9498102.7199999988</v>
      </c>
    </row>
    <row r="41" spans="1:5" x14ac:dyDescent="0.25">
      <c r="A41" s="40" t="s">
        <v>111</v>
      </c>
      <c r="B41" s="43">
        <v>9498102.7199999988</v>
      </c>
    </row>
    <row r="42" spans="1:5" x14ac:dyDescent="0.25">
      <c r="A42" s="41" t="s">
        <v>28</v>
      </c>
      <c r="B42" s="20">
        <f>B43</f>
        <v>203381.5</v>
      </c>
    </row>
    <row r="43" spans="1:5" s="80" customFormat="1" x14ac:dyDescent="0.25">
      <c r="A43" s="40" t="s">
        <v>118</v>
      </c>
      <c r="B43" s="43">
        <v>203381.5</v>
      </c>
      <c r="C43"/>
      <c r="D43"/>
      <c r="E43"/>
    </row>
    <row r="44" spans="1:5" x14ac:dyDescent="0.25">
      <c r="A44" s="41" t="s">
        <v>29</v>
      </c>
      <c r="B44" s="79">
        <f>SUM(B45:B48)</f>
        <v>479635.17000000004</v>
      </c>
    </row>
    <row r="45" spans="1:5" x14ac:dyDescent="0.25">
      <c r="A45" s="42" t="s">
        <v>30</v>
      </c>
      <c r="B45" s="43">
        <v>90.48</v>
      </c>
    </row>
    <row r="46" spans="1:5" x14ac:dyDescent="0.25">
      <c r="A46" s="42" t="s">
        <v>31</v>
      </c>
      <c r="B46" s="22">
        <v>200528.91</v>
      </c>
    </row>
    <row r="47" spans="1:5" x14ac:dyDescent="0.25">
      <c r="A47" s="42" t="s">
        <v>112</v>
      </c>
      <c r="B47" s="22">
        <v>279015.78000000003</v>
      </c>
    </row>
    <row r="48" spans="1:5" x14ac:dyDescent="0.25">
      <c r="A48" s="42" t="s">
        <v>105</v>
      </c>
      <c r="B48" s="43"/>
    </row>
    <row r="49" spans="1:2" x14ac:dyDescent="0.25">
      <c r="A49" s="5" t="s">
        <v>32</v>
      </c>
      <c r="B49" s="26">
        <v>156346.26</v>
      </c>
    </row>
    <row r="50" spans="1:2" x14ac:dyDescent="0.25">
      <c r="A50" s="5" t="s">
        <v>33</v>
      </c>
      <c r="B50" s="20"/>
    </row>
    <row r="51" spans="1:2" x14ac:dyDescent="0.25">
      <c r="A51" s="5" t="s">
        <v>34</v>
      </c>
      <c r="B51" s="26">
        <v>3815</v>
      </c>
    </row>
    <row r="52" spans="1:2" x14ac:dyDescent="0.25">
      <c r="A52" s="5" t="s">
        <v>35</v>
      </c>
      <c r="B52" s="20">
        <v>0</v>
      </c>
    </row>
    <row r="53" spans="1:2" x14ac:dyDescent="0.25">
      <c r="A53" s="3" t="s">
        <v>36</v>
      </c>
      <c r="B53" s="19">
        <f>SUM(B37+B40+B42+B44+B49+B50+B51+B52)</f>
        <v>33061499.210000005</v>
      </c>
    </row>
    <row r="54" spans="1:2" x14ac:dyDescent="0.25">
      <c r="A54" s="3"/>
      <c r="B54" s="19"/>
    </row>
    <row r="55" spans="1:2" x14ac:dyDescent="0.25">
      <c r="A55" s="4" t="s">
        <v>37</v>
      </c>
      <c r="B55" s="44">
        <f>SUM(B56+B59)</f>
        <v>25189292</v>
      </c>
    </row>
    <row r="56" spans="1:2" x14ac:dyDescent="0.25">
      <c r="A56" s="97" t="s">
        <v>38</v>
      </c>
      <c r="B56" s="26">
        <f>SUM(B57:B58)</f>
        <v>23877000</v>
      </c>
    </row>
    <row r="57" spans="1:2" x14ac:dyDescent="0.25">
      <c r="A57" s="98" t="s">
        <v>39</v>
      </c>
      <c r="B57" s="43">
        <v>23877000</v>
      </c>
    </row>
    <row r="58" spans="1:2" x14ac:dyDescent="0.25">
      <c r="A58" s="98" t="s">
        <v>106</v>
      </c>
      <c r="B58" s="43">
        <v>0</v>
      </c>
    </row>
    <row r="59" spans="1:2" x14ac:dyDescent="0.25">
      <c r="A59" s="99" t="s">
        <v>40</v>
      </c>
      <c r="B59" s="38">
        <f>SUM(B60:B60)</f>
        <v>1312292</v>
      </c>
    </row>
    <row r="60" spans="1:2" x14ac:dyDescent="0.25">
      <c r="A60" s="98" t="s">
        <v>113</v>
      </c>
      <c r="B60" s="43">
        <v>1312292</v>
      </c>
    </row>
    <row r="61" spans="1:2" x14ac:dyDescent="0.25">
      <c r="A61" s="100" t="s">
        <v>41</v>
      </c>
      <c r="B61" s="20">
        <f>B56+B59</f>
        <v>25189292</v>
      </c>
    </row>
    <row r="62" spans="1:2" x14ac:dyDescent="0.25">
      <c r="A62" s="100"/>
      <c r="B62" s="26"/>
    </row>
    <row r="63" spans="1:2" x14ac:dyDescent="0.25">
      <c r="A63" s="45" t="s">
        <v>42</v>
      </c>
      <c r="B63" s="21">
        <f>(B53+B61)</f>
        <v>58250791.210000008</v>
      </c>
    </row>
    <row r="64" spans="1:2" x14ac:dyDescent="0.25">
      <c r="A64" s="46"/>
      <c r="B64" s="28"/>
    </row>
    <row r="65" spans="1:2" x14ac:dyDescent="0.25">
      <c r="A65" s="6" t="s">
        <v>43</v>
      </c>
      <c r="B65" s="82">
        <f>B72</f>
        <v>29900336.079999998</v>
      </c>
    </row>
    <row r="66" spans="1:2" x14ac:dyDescent="0.25">
      <c r="A66" s="10" t="s">
        <v>44</v>
      </c>
      <c r="B66" s="47">
        <f>B67+B68</f>
        <v>21300000</v>
      </c>
    </row>
    <row r="67" spans="1:2" x14ac:dyDescent="0.25">
      <c r="A67" s="42" t="s">
        <v>45</v>
      </c>
      <c r="B67" s="22">
        <v>0</v>
      </c>
    </row>
    <row r="68" spans="1:2" x14ac:dyDescent="0.25">
      <c r="A68" s="42" t="s">
        <v>46</v>
      </c>
      <c r="B68" s="77">
        <v>21300000</v>
      </c>
    </row>
    <row r="69" spans="1:2" x14ac:dyDescent="0.25">
      <c r="A69" s="5" t="s">
        <v>47</v>
      </c>
      <c r="B69" s="24">
        <f>B70</f>
        <v>8600336.0800000001</v>
      </c>
    </row>
    <row r="70" spans="1:2" x14ac:dyDescent="0.25">
      <c r="A70" s="42" t="s">
        <v>114</v>
      </c>
      <c r="B70" s="76">
        <v>8600336.0800000001</v>
      </c>
    </row>
    <row r="71" spans="1:2" x14ac:dyDescent="0.25">
      <c r="A71" s="42" t="s">
        <v>126</v>
      </c>
      <c r="B71" s="76">
        <v>0</v>
      </c>
    </row>
    <row r="72" spans="1:2" x14ac:dyDescent="0.25">
      <c r="A72" s="11" t="s">
        <v>48</v>
      </c>
      <c r="B72" s="23">
        <f>B66+B69</f>
        <v>29900336.079999998</v>
      </c>
    </row>
    <row r="73" spans="1:2" x14ac:dyDescent="0.25">
      <c r="A73" s="48" t="s">
        <v>49</v>
      </c>
      <c r="B73" s="25"/>
    </row>
    <row r="74" spans="1:2" x14ac:dyDescent="0.25">
      <c r="A74" s="48" t="s">
        <v>50</v>
      </c>
      <c r="B74" s="25"/>
    </row>
    <row r="75" spans="1:2" x14ac:dyDescent="0.25">
      <c r="A75" s="3" t="s">
        <v>51</v>
      </c>
      <c r="B75" s="19">
        <f>B72-B61</f>
        <v>4711044.0799999982</v>
      </c>
    </row>
    <row r="76" spans="1:2" x14ac:dyDescent="0.25">
      <c r="A76" s="3"/>
      <c r="B76" s="19"/>
    </row>
    <row r="77" spans="1:2" x14ac:dyDescent="0.25">
      <c r="A77" s="4" t="s">
        <v>52</v>
      </c>
      <c r="B77" s="81">
        <f>B78+B110</f>
        <v>26361462.989999998</v>
      </c>
    </row>
    <row r="78" spans="1:2" ht="15.75" customHeight="1" x14ac:dyDescent="0.25">
      <c r="A78" s="4" t="s">
        <v>53</v>
      </c>
      <c r="B78" s="29">
        <f>SUM(B79:B99)</f>
        <v>24413300.699999999</v>
      </c>
    </row>
    <row r="79" spans="1:2" ht="15.75" customHeight="1" x14ac:dyDescent="0.25">
      <c r="A79" s="58" t="s">
        <v>54</v>
      </c>
      <c r="B79" s="43">
        <v>4498895.9800000004</v>
      </c>
    </row>
    <row r="80" spans="1:2" ht="15.75" customHeight="1" x14ac:dyDescent="0.25">
      <c r="A80" s="59" t="s">
        <v>55</v>
      </c>
      <c r="B80" s="43">
        <v>12657206.050000001</v>
      </c>
    </row>
    <row r="81" spans="1:5" x14ac:dyDescent="0.25">
      <c r="A81" s="59" t="s">
        <v>56</v>
      </c>
      <c r="B81" s="43">
        <v>4744439.8</v>
      </c>
    </row>
    <row r="82" spans="1:5" x14ac:dyDescent="0.25">
      <c r="A82" s="58" t="s">
        <v>57</v>
      </c>
      <c r="B82" s="43">
        <f>808091.97-1698.64</f>
        <v>806393.33</v>
      </c>
    </row>
    <row r="83" spans="1:5" x14ac:dyDescent="0.25">
      <c r="A83" s="58" t="s">
        <v>58</v>
      </c>
      <c r="B83" s="22">
        <v>12145.66</v>
      </c>
    </row>
    <row r="84" spans="1:5" x14ac:dyDescent="0.25">
      <c r="A84" s="58" t="s">
        <v>59</v>
      </c>
      <c r="B84" s="117">
        <v>0</v>
      </c>
    </row>
    <row r="85" spans="1:5" s="49" customFormat="1" x14ac:dyDescent="0.25">
      <c r="A85" s="60" t="s">
        <v>60</v>
      </c>
      <c r="B85" s="43">
        <v>1198925.06</v>
      </c>
      <c r="C85"/>
      <c r="D85"/>
      <c r="E85"/>
    </row>
    <row r="86" spans="1:5" s="49" customFormat="1" x14ac:dyDescent="0.25">
      <c r="A86" s="60" t="s">
        <v>61</v>
      </c>
      <c r="B86" s="43">
        <v>29430.11</v>
      </c>
      <c r="C86"/>
      <c r="D86"/>
      <c r="E86"/>
    </row>
    <row r="87" spans="1:5" x14ac:dyDescent="0.25">
      <c r="A87" s="60" t="s">
        <v>62</v>
      </c>
      <c r="B87" s="43">
        <v>16037.46</v>
      </c>
    </row>
    <row r="88" spans="1:5" x14ac:dyDescent="0.25">
      <c r="A88" s="60" t="s">
        <v>63</v>
      </c>
      <c r="B88" s="43">
        <v>187605.57</v>
      </c>
    </row>
    <row r="89" spans="1:5" x14ac:dyDescent="0.25">
      <c r="A89" s="60" t="s">
        <v>64</v>
      </c>
      <c r="B89" s="43">
        <v>171394.38</v>
      </c>
    </row>
    <row r="90" spans="1:5" x14ac:dyDescent="0.25">
      <c r="A90" s="60" t="s">
        <v>65</v>
      </c>
      <c r="B90" s="43">
        <v>0</v>
      </c>
    </row>
    <row r="91" spans="1:5" x14ac:dyDescent="0.25">
      <c r="A91" s="60" t="s">
        <v>66</v>
      </c>
      <c r="B91" s="43">
        <v>1492.46</v>
      </c>
    </row>
    <row r="92" spans="1:5" x14ac:dyDescent="0.25">
      <c r="A92" s="60" t="s">
        <v>67</v>
      </c>
      <c r="B92" s="43">
        <v>21293.599999999999</v>
      </c>
    </row>
    <row r="93" spans="1:5" x14ac:dyDescent="0.25">
      <c r="A93" s="60" t="s">
        <v>68</v>
      </c>
      <c r="B93" s="43">
        <v>0</v>
      </c>
    </row>
    <row r="94" spans="1:5" x14ac:dyDescent="0.25">
      <c r="A94" s="60" t="s">
        <v>69</v>
      </c>
      <c r="B94" s="43">
        <v>0</v>
      </c>
    </row>
    <row r="95" spans="1:5" x14ac:dyDescent="0.25">
      <c r="A95" s="60" t="s">
        <v>70</v>
      </c>
      <c r="B95" s="43">
        <v>0</v>
      </c>
    </row>
    <row r="96" spans="1:5" x14ac:dyDescent="0.25">
      <c r="A96" s="60" t="s">
        <v>122</v>
      </c>
      <c r="B96" s="43">
        <v>0</v>
      </c>
    </row>
    <row r="97" spans="1:5" x14ac:dyDescent="0.25">
      <c r="A97" s="60" t="s">
        <v>123</v>
      </c>
      <c r="B97" s="43">
        <v>0</v>
      </c>
    </row>
    <row r="98" spans="1:5" x14ac:dyDescent="0.25">
      <c r="A98" s="60" t="s">
        <v>124</v>
      </c>
      <c r="B98" s="43">
        <v>68041.240000000005</v>
      </c>
    </row>
    <row r="99" spans="1:5" x14ac:dyDescent="0.25">
      <c r="A99" s="60" t="s">
        <v>125</v>
      </c>
      <c r="B99" s="43">
        <v>0</v>
      </c>
    </row>
    <row r="100" spans="1:5" x14ac:dyDescent="0.25">
      <c r="A100" s="61" t="s">
        <v>71</v>
      </c>
      <c r="B100" s="62">
        <f>SUM(B79:B99)</f>
        <v>24413300.699999999</v>
      </c>
    </row>
    <row r="101" spans="1:5" hidden="1" x14ac:dyDescent="0.25">
      <c r="A101" s="3"/>
      <c r="B101" s="19"/>
    </row>
    <row r="102" spans="1:5" x14ac:dyDescent="0.25">
      <c r="A102" s="9" t="s">
        <v>72</v>
      </c>
      <c r="B102" s="30">
        <f>B107</f>
        <v>29900336.079999998</v>
      </c>
    </row>
    <row r="103" spans="1:5" s="8" customFormat="1" x14ac:dyDescent="0.25">
      <c r="A103" s="50" t="s">
        <v>73</v>
      </c>
      <c r="B103" s="51">
        <v>29900336.079999998</v>
      </c>
      <c r="C103"/>
      <c r="D103"/>
      <c r="E103"/>
    </row>
    <row r="104" spans="1:5" s="8" customFormat="1" x14ac:dyDescent="0.25">
      <c r="A104" s="63" t="s">
        <v>74</v>
      </c>
      <c r="B104" s="64">
        <v>0</v>
      </c>
      <c r="C104"/>
      <c r="D104"/>
      <c r="E104"/>
    </row>
    <row r="105" spans="1:5" s="8" customFormat="1" x14ac:dyDescent="0.25">
      <c r="A105" s="63" t="s">
        <v>75</v>
      </c>
      <c r="B105" s="65">
        <v>0</v>
      </c>
      <c r="C105"/>
      <c r="D105"/>
      <c r="E105"/>
    </row>
    <row r="106" spans="1:5" s="8" customFormat="1" x14ac:dyDescent="0.25">
      <c r="A106" s="52" t="s">
        <v>76</v>
      </c>
      <c r="B106" s="65">
        <v>0</v>
      </c>
      <c r="C106"/>
      <c r="D106"/>
      <c r="E106"/>
    </row>
    <row r="107" spans="1:5" s="8" customFormat="1" x14ac:dyDescent="0.25">
      <c r="A107" s="66" t="s">
        <v>77</v>
      </c>
      <c r="B107" s="67">
        <f t="shared" ref="B107" si="0">B103+B104+B105+B106</f>
        <v>29900336.079999998</v>
      </c>
      <c r="C107"/>
      <c r="D107"/>
      <c r="E107"/>
    </row>
    <row r="108" spans="1:5" hidden="1" x14ac:dyDescent="0.25">
      <c r="A108" s="66"/>
      <c r="B108" s="68"/>
    </row>
    <row r="109" spans="1:5" hidden="1" x14ac:dyDescent="0.25">
      <c r="A109" s="5"/>
      <c r="B109" s="53"/>
    </row>
    <row r="110" spans="1:5" x14ac:dyDescent="0.25">
      <c r="A110" s="4" t="s">
        <v>78</v>
      </c>
      <c r="B110" s="29">
        <f>B115</f>
        <v>1948162.29</v>
      </c>
    </row>
    <row r="111" spans="1:5" x14ac:dyDescent="0.25">
      <c r="A111" s="58" t="s">
        <v>79</v>
      </c>
      <c r="B111" s="51">
        <v>1926252.05</v>
      </c>
    </row>
    <row r="112" spans="1:5" x14ac:dyDescent="0.25">
      <c r="A112" s="101" t="s">
        <v>80</v>
      </c>
      <c r="B112" s="43">
        <v>20211.599999999999</v>
      </c>
    </row>
    <row r="113" spans="1:5" x14ac:dyDescent="0.25">
      <c r="A113" s="60" t="s">
        <v>81</v>
      </c>
      <c r="B113" s="69">
        <v>0</v>
      </c>
    </row>
    <row r="114" spans="1:5" x14ac:dyDescent="0.25">
      <c r="A114" s="60" t="s">
        <v>128</v>
      </c>
      <c r="B114" s="69">
        <v>1698.64</v>
      </c>
    </row>
    <row r="115" spans="1:5" x14ac:dyDescent="0.25">
      <c r="A115" s="66" t="s">
        <v>82</v>
      </c>
      <c r="B115" s="70">
        <f>B111+B112+B113+B114</f>
        <v>1948162.29</v>
      </c>
    </row>
    <row r="116" spans="1:5" ht="14.25" hidden="1" customHeight="1" x14ac:dyDescent="0.25">
      <c r="A116" s="66"/>
      <c r="B116" s="70"/>
    </row>
    <row r="117" spans="1:5" hidden="1" x14ac:dyDescent="0.25">
      <c r="A117" s="66"/>
      <c r="B117" s="65"/>
    </row>
    <row r="118" spans="1:5" x14ac:dyDescent="0.25">
      <c r="A118" s="6" t="s">
        <v>83</v>
      </c>
      <c r="B118" s="82">
        <f>B121</f>
        <v>0</v>
      </c>
    </row>
    <row r="119" spans="1:5" x14ac:dyDescent="0.25">
      <c r="A119" s="101" t="s">
        <v>84</v>
      </c>
      <c r="B119" s="22">
        <v>0</v>
      </c>
    </row>
    <row r="120" spans="1:5" x14ac:dyDescent="0.25">
      <c r="A120" s="58" t="s">
        <v>85</v>
      </c>
      <c r="B120" s="71">
        <v>0</v>
      </c>
    </row>
    <row r="121" spans="1:5" x14ac:dyDescent="0.25">
      <c r="A121" s="72" t="s">
        <v>86</v>
      </c>
      <c r="B121" s="86">
        <f>B119+B120</f>
        <v>0</v>
      </c>
    </row>
    <row r="122" spans="1:5" s="49" customFormat="1" x14ac:dyDescent="0.25">
      <c r="A122" s="85"/>
      <c r="B122" s="84"/>
      <c r="C122"/>
      <c r="D122"/>
      <c r="E122"/>
    </row>
    <row r="123" spans="1:5" x14ac:dyDescent="0.25">
      <c r="A123" s="1" t="s">
        <v>108</v>
      </c>
      <c r="B123" s="30">
        <f>B124+B130</f>
        <v>43922964.539999999</v>
      </c>
    </row>
    <row r="124" spans="1:5" x14ac:dyDescent="0.25">
      <c r="A124" s="73" t="s">
        <v>87</v>
      </c>
      <c r="B124" s="54">
        <f>SUM(B125:B129)</f>
        <v>1840246.74</v>
      </c>
    </row>
    <row r="125" spans="1:5" x14ac:dyDescent="0.25">
      <c r="A125" s="39" t="s">
        <v>88</v>
      </c>
      <c r="B125" s="17">
        <v>1632725.47</v>
      </c>
    </row>
    <row r="126" spans="1:5" x14ac:dyDescent="0.25">
      <c r="A126" s="39" t="s">
        <v>115</v>
      </c>
      <c r="B126" s="17">
        <v>914.95</v>
      </c>
    </row>
    <row r="127" spans="1:5" x14ac:dyDescent="0.25">
      <c r="A127" s="39" t="s">
        <v>89</v>
      </c>
      <c r="B127" s="94">
        <v>16763.03</v>
      </c>
    </row>
    <row r="128" spans="1:5" x14ac:dyDescent="0.25">
      <c r="A128" s="39" t="s">
        <v>90</v>
      </c>
      <c r="B128" s="94">
        <v>60631.35</v>
      </c>
    </row>
    <row r="129" spans="1:2" x14ac:dyDescent="0.25">
      <c r="A129" s="39" t="s">
        <v>121</v>
      </c>
      <c r="B129" s="94">
        <v>129211.94</v>
      </c>
    </row>
    <row r="130" spans="1:2" x14ac:dyDescent="0.25">
      <c r="A130" s="73" t="s">
        <v>91</v>
      </c>
      <c r="B130" s="54">
        <f>SUM(B131:B133)</f>
        <v>42082717.799999997</v>
      </c>
    </row>
    <row r="131" spans="1:2" x14ac:dyDescent="0.25">
      <c r="A131" s="39" t="s">
        <v>92</v>
      </c>
      <c r="B131" s="95">
        <v>11206089.699999999</v>
      </c>
    </row>
    <row r="132" spans="1:2" x14ac:dyDescent="0.25">
      <c r="A132" s="39" t="s">
        <v>119</v>
      </c>
      <c r="B132" s="17">
        <v>30876628.100000001</v>
      </c>
    </row>
    <row r="133" spans="1:2" x14ac:dyDescent="0.25">
      <c r="A133" s="93" t="s">
        <v>120</v>
      </c>
      <c r="B133" s="96">
        <v>0</v>
      </c>
    </row>
    <row r="134" spans="1:2" x14ac:dyDescent="0.25">
      <c r="A134" s="89" t="s">
        <v>93</v>
      </c>
      <c r="B134" s="90">
        <f>(B34+B53)-(B77+B104+B105+B106+B121)</f>
        <v>43922964.540000007</v>
      </c>
    </row>
    <row r="135" spans="1:2" x14ac:dyDescent="0.25">
      <c r="A135" s="87" t="s">
        <v>94</v>
      </c>
      <c r="B135" s="88">
        <v>0</v>
      </c>
    </row>
    <row r="136" spans="1:2" x14ac:dyDescent="0.25">
      <c r="A136" s="91" t="s">
        <v>95</v>
      </c>
      <c r="B136" s="92"/>
    </row>
    <row r="137" spans="1:2" hidden="1" x14ac:dyDescent="0.25">
      <c r="A137" s="75" t="s">
        <v>96</v>
      </c>
      <c r="B137" s="74">
        <v>0</v>
      </c>
    </row>
    <row r="138" spans="1:2" hidden="1" x14ac:dyDescent="0.25">
      <c r="A138" s="75" t="s">
        <v>97</v>
      </c>
      <c r="B138" s="74">
        <v>0</v>
      </c>
    </row>
    <row r="139" spans="1:2" hidden="1" x14ac:dyDescent="0.25">
      <c r="A139" s="75" t="s">
        <v>98</v>
      </c>
      <c r="B139" s="74">
        <v>0</v>
      </c>
    </row>
    <row r="140" spans="1:2" x14ac:dyDescent="0.25">
      <c r="A140" s="7" t="s">
        <v>99</v>
      </c>
      <c r="B140" s="31"/>
    </row>
    <row r="141" spans="1:2" x14ac:dyDescent="0.25">
      <c r="A141" s="104" t="s">
        <v>100</v>
      </c>
    </row>
    <row r="142" spans="1:2" x14ac:dyDescent="0.25">
      <c r="A142" s="104"/>
    </row>
    <row r="143" spans="1:2" x14ac:dyDescent="0.25">
      <c r="A143" s="104"/>
    </row>
    <row r="144" spans="1:2" x14ac:dyDescent="0.25">
      <c r="A144" s="8" t="s">
        <v>101</v>
      </c>
    </row>
    <row r="146" spans="1:2" x14ac:dyDescent="0.25">
      <c r="B146" s="57" t="s">
        <v>129</v>
      </c>
    </row>
    <row r="148" spans="1:2" x14ac:dyDescent="0.25">
      <c r="A148" s="57" t="s">
        <v>102</v>
      </c>
    </row>
    <row r="153" spans="1:2" x14ac:dyDescent="0.25">
      <c r="A153" s="8"/>
    </row>
  </sheetData>
  <dataConsolidate/>
  <mergeCells count="8">
    <mergeCell ref="A1:B1"/>
    <mergeCell ref="A5:B6"/>
    <mergeCell ref="A141:A143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9" max="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77B9-D415-414B-9B89-8C85A47CC96A}">
  <dimension ref="B2:C15"/>
  <sheetViews>
    <sheetView workbookViewId="0">
      <selection activeCell="B15" sqref="B15"/>
    </sheetView>
  </sheetViews>
  <sheetFormatPr defaultRowHeight="15" x14ac:dyDescent="0.25"/>
  <cols>
    <col min="2" max="2" width="14.42578125" bestFit="1" customWidth="1"/>
  </cols>
  <sheetData>
    <row r="2" spans="2:3" x14ac:dyDescent="0.25">
      <c r="B2" s="116">
        <v>1698.64</v>
      </c>
      <c r="C2" s="80" t="s">
        <v>127</v>
      </c>
    </row>
    <row r="3" spans="2:3" x14ac:dyDescent="0.25">
      <c r="B3" s="116">
        <v>299292</v>
      </c>
      <c r="C3" s="80" t="s">
        <v>127</v>
      </c>
    </row>
    <row r="4" spans="2:3" x14ac:dyDescent="0.25">
      <c r="B4" s="116">
        <v>270000</v>
      </c>
      <c r="C4" s="80" t="s">
        <v>127</v>
      </c>
    </row>
    <row r="5" spans="2:3" x14ac:dyDescent="0.25">
      <c r="B5" s="116">
        <v>37500</v>
      </c>
      <c r="C5" s="80" t="s">
        <v>127</v>
      </c>
    </row>
    <row r="6" spans="2:3" x14ac:dyDescent="0.25">
      <c r="B6" s="116">
        <v>108849.84</v>
      </c>
      <c r="C6" s="80" t="s">
        <v>127</v>
      </c>
    </row>
    <row r="7" spans="2:3" x14ac:dyDescent="0.25">
      <c r="B7" s="116">
        <v>84980.01</v>
      </c>
      <c r="C7" s="80" t="s">
        <v>127</v>
      </c>
    </row>
    <row r="8" spans="2:3" x14ac:dyDescent="0.25">
      <c r="B8" s="116">
        <v>11755.2</v>
      </c>
      <c r="C8" s="80" t="s">
        <v>127</v>
      </c>
    </row>
    <row r="9" spans="2:3" x14ac:dyDescent="0.25">
      <c r="B9" s="116">
        <v>307000</v>
      </c>
      <c r="C9" s="80" t="s">
        <v>127</v>
      </c>
    </row>
    <row r="10" spans="2:3" x14ac:dyDescent="0.25">
      <c r="B10" s="116">
        <v>0</v>
      </c>
      <c r="C10" s="80"/>
    </row>
    <row r="11" spans="2:3" x14ac:dyDescent="0.25">
      <c r="B11" s="116">
        <v>46777.01</v>
      </c>
      <c r="C11" s="80" t="s">
        <v>127</v>
      </c>
    </row>
    <row r="12" spans="2:3" x14ac:dyDescent="0.25">
      <c r="B12" s="116">
        <v>558097.99</v>
      </c>
      <c r="C12" s="80" t="s">
        <v>127</v>
      </c>
    </row>
    <row r="13" spans="2:3" x14ac:dyDescent="0.25">
      <c r="B13" s="116">
        <v>202000</v>
      </c>
      <c r="C13" s="80" t="s">
        <v>127</v>
      </c>
    </row>
    <row r="14" spans="2:3" x14ac:dyDescent="0.25">
      <c r="B14" s="116">
        <v>20211.599999999999</v>
      </c>
      <c r="C14" s="80" t="s">
        <v>127</v>
      </c>
    </row>
    <row r="15" spans="2:3" x14ac:dyDescent="0.25">
      <c r="B15" s="115"/>
      <c r="C15" s="11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 - 2025</vt:lpstr>
      <vt:lpstr>Planilha1</vt:lpstr>
      <vt:lpstr>'Janeiro - 2025'!Area_de_impressao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Beatriz Maria de Oliveria Miranda</cp:lastModifiedBy>
  <cp:revision>1</cp:revision>
  <cp:lastPrinted>2025-02-05T17:18:39Z</cp:lastPrinted>
  <dcterms:created xsi:type="dcterms:W3CDTF">2021-09-23T15:15:02Z</dcterms:created>
  <dcterms:modified xsi:type="dcterms:W3CDTF">2025-03-06T20:15:55Z</dcterms:modified>
  <cp:category/>
  <cp:contentStatus/>
</cp:coreProperties>
</file>