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Financeiro\PRESTACAO DE CONTAS EINSTEIN\14 - PORTAL TRANSPARENCIA BEATRIZ\FINANCEIRO FLUXO DE CAIXA - BIA\"/>
    </mc:Choice>
  </mc:AlternateContent>
  <xr:revisionPtr revIDLastSave="0" documentId="13_ncr:1_{688F52FF-605F-4224-A2DD-53C36A7B1A1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7.2024" sheetId="1" r:id="rId1"/>
  </sheets>
  <definedNames>
    <definedName name="_xlnm.Print_Area" localSheetId="0">'07.2024'!$A$1:$B$135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82" i="1" l="1"/>
  <c r="B24" i="1"/>
  <c r="B112" i="1"/>
  <c r="B109" i="1"/>
  <c r="B56" i="1" l="1"/>
  <c r="B43" i="1" l="1"/>
  <c r="B48" i="1" s="1"/>
  <c r="B46" i="1"/>
  <c r="B33" i="1"/>
  <c r="B28" i="1" s="1"/>
  <c r="B42" i="1" l="1"/>
  <c r="B53" i="1" l="1"/>
  <c r="B58" i="1" s="1"/>
  <c r="B40" i="1" l="1"/>
  <c r="B22" i="1" l="1"/>
  <c r="B26" i="1" l="1"/>
  <c r="B90" i="1" s="1"/>
  <c r="B20" i="1"/>
  <c r="B50" i="1"/>
  <c r="B61" i="1" l="1"/>
  <c r="B122" i="1" l="1"/>
  <c r="B105" i="1"/>
  <c r="B98" i="1"/>
  <c r="B116" i="1" l="1"/>
  <c r="B85" i="1" l="1"/>
  <c r="B89" i="1" s="1"/>
  <c r="B60" i="1"/>
  <c r="B63" i="1" s="1"/>
</calcChain>
</file>

<file path=xl/sharedStrings.xml><?xml version="1.0" encoding="utf-8"?>
<sst xmlns="http://schemas.openxmlformats.org/spreadsheetml/2006/main" count="110" uniqueCount="110">
  <si>
    <t xml:space="preserve">1. SALDO BANCÁRIO ANTERIOR  </t>
  </si>
  <si>
    <t>1.1 Caixa</t>
  </si>
  <si>
    <t xml:space="preserve">1.2 Banco conta movimento 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</si>
  <si>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</si>
  <si>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</si>
  <si>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</si>
  <si>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</si>
  <si>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</si>
  <si>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</si>
  <si>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</si>
  <si>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</si>
  <si>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</si>
  <si>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</si>
  <si>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</si>
  <si>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</si>
  <si>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</si>
  <si>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</si>
  <si>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</si>
  <si>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</si>
  <si>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</si>
  <si>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</si>
  <si>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</si>
  <si>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</si>
  <si>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</si>
  <si>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</si>
  <si>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</si>
  <si>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</si>
  <si>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</si>
  <si>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</si>
  <si>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</si>
  <si>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</si>
  <si>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</si>
  <si>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</si>
  <si>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</si>
  <si>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</si>
  <si>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</si>
  <si>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</si>
  <si>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</si>
  <si>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</si>
  <si>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9.3 Aplicações financeiras</t>
  </si>
  <si>
    <t>6.4. Bloqueio Judicial (-)</t>
  </si>
  <si>
    <t>5.1.4 Tributos: Impostos,Taxas e Contribuições</t>
  </si>
  <si>
    <t>5.1.11 Rescisões trabalhistas</t>
  </si>
  <si>
    <t>5.1.12 Despesas com Viagens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</si>
  <si>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</si>
  <si>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</si>
  <si>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</si>
  <si>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</si>
  <si>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</si>
  <si>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</si>
  <si>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</si>
  <si>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</si>
  <si>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</si>
  <si>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</si>
  <si>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4.2.1 Entrada Conta Aplicação Financeira (+)</t>
  </si>
  <si>
    <t>4.2.2 Saida Conta Aplicação Financeira ref. Resgate em Conta  (-)</t>
  </si>
  <si>
    <t>4.2.3 IRRF/IOF S/Aplicação Financeira (-)</t>
  </si>
  <si>
    <t xml:space="preserve">SALDO BANCÁRIO FINAL : 9= (1+2)-(4.2.3+5+6.2+6.3+6.4)  </t>
  </si>
  <si>
    <t>2.3 RENDIMENTO SOBRE APLICAÇÕES FINANCEIRAS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</si>
  <si>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</si>
  <si>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</si>
  <si>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</si>
  <si>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</si>
  <si>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</si>
  <si>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</si>
  <si>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</si>
  <si>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</si>
  <si>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</si>
  <si>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</si>
  <si>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</si>
  <si>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</si>
  <si>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3.2 TOTAL RESGATE APLICAÇÃO FINANCEIRA INVESTIMENTO</t>
  </si>
  <si>
    <t>4.2 TOTAL APLICAÇÃO FINANCEIRA- INVESTIMENTO</t>
  </si>
  <si>
    <t>1.2.1 SAFRA C/C 254603-9 - HUGO</t>
  </si>
  <si>
    <t>1.3 Aplicações financeiras  - CUSTEIO e INVESTIMENTO</t>
  </si>
  <si>
    <t>BANCO SAFRA AG. 0115 C/C 254603 - 9 APLICAÇÃO</t>
  </si>
  <si>
    <t>2.1 Repasse - C/C 254603-9 - CUSTEIO</t>
  </si>
  <si>
    <t>3.1.1 Resgate Aplicação - C/A  254603-9 - CUSTEIO</t>
  </si>
  <si>
    <t>3.1.2 Resgate Aplicação - C/A  254603-9 - APLICAÇÃO 3%</t>
  </si>
  <si>
    <t xml:space="preserve">4.1.1 Aplicação Financeira - C/C 254603-9 - CUSTEIO </t>
  </si>
  <si>
    <t>2.1.1 Repasse - SAFRA C/C 254603-9 - HUGO</t>
  </si>
  <si>
    <t>2.3.4 Rendimento sobre Aplicação Financeiras - C/C 254603 - 9 - CUSTEIO</t>
  </si>
  <si>
    <t>5.1.13 Despesas com Vale Transporte</t>
  </si>
  <si>
    <t>5.1.14 Despesas Bancárias</t>
  </si>
  <si>
    <t xml:space="preserve">5.1.15 Reembolso de Despesas (-) </t>
  </si>
  <si>
    <t>9.SALDO BANCÁRIO FINAL EM 31/07/2024</t>
  </si>
  <si>
    <t>Competência: 07/2024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</si>
  <si>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</si>
  <si>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</si>
  <si>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</si>
  <si>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60.765.823/0001-30</t>
  </si>
  <si>
    <t xml:space="preserve">NOME DA UNIDADE GERIDA: HOSPITAL ESTADUAL DE URGÊNCIAS DE GOIÁS - DR. VALDEMIRO CRUZ </t>
  </si>
  <si>
    <t xml:space="preserve">CNPJ: </t>
  </si>
  <si>
    <t xml:space="preserve">CONTRATO DE GESTÃO/ADITIVO Nº:   054/2014 SES/GO             </t>
  </si>
  <si>
    <t>VIGÊNCIA DO CONTRATO DE GESTÃO:      INÍCIO 04/06/2024      E      TÉRMINO  04/12/2024</t>
  </si>
  <si>
    <t>TOTAL DE PAGAMENTOS - CUSTEIO (5= SOMA 5.1.1 á 5.2.4)</t>
  </si>
  <si>
    <t>9.2.1 SAFRA C/C 254603-9 - HUGO CUSTEIO</t>
  </si>
  <si>
    <t>9.3.1 SAFRA C/C 254603-9 - HUGO CUSTEIO</t>
  </si>
  <si>
    <t>9.3.2 C/C 254603- - APLICAÇÃO 3%</t>
  </si>
  <si>
    <t>9.3.8 C/C 254603 - INVESTIMENTO</t>
  </si>
  <si>
    <t>4.1.2 Aplicação Financeira - C/C 254603-9 - APLICAÇÃO</t>
  </si>
  <si>
    <t>4.2.1 Aplicação Financeira - C/A 254603-9 - IVESTIMENTO</t>
  </si>
  <si>
    <t xml:space="preserve">2.3.4 Rendimento sobre Aplicação Financeiras - C/C 254603 - 9 - APLICAÇÃO </t>
  </si>
  <si>
    <t>TOTAL DOS RESGATES (3= 3.1 + 3.2.1)</t>
  </si>
  <si>
    <t>TOTAL DAS APLICAÇÕES FINANCEIRAS (4= 4.1+4.2.1)</t>
  </si>
  <si>
    <t>9.2.2 C/C 254603- - APLICAÇÃO</t>
  </si>
  <si>
    <t>2.2 Repasse - C/C - INVESTIMENTO</t>
  </si>
  <si>
    <t>3.2.1 Resgate Aplicação - C/A - INVESTIMENTO</t>
  </si>
  <si>
    <t>2.1.2 Repasse - Piso de Enfermagem</t>
  </si>
  <si>
    <t>Goiânia, 20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</si>
</sst>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94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2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0" borderId="1" xfId="0" applyNumberFormat="1" applyBorder="1" applyAlignment="1">
      <alignment horizontal="right"/>
    </xf>
    <xf numFmtId="44" fontId="0" fillId="2" borderId="4" xfId="0" applyNumberFormat="1" applyFill="1" applyBorder="1"/>
    <xf numFmtId="0" fontId="0" fillId="5" borderId="0" xfId="0" applyFill="1"/>
    <xf numFmtId="44" fontId="0" fillId="5" borderId="4" xfId="0" applyNumberFormat="1" applyFill="1" applyBorder="1" applyAlignment="1">
      <alignment horizontal="center"/>
    </xf>
    <xf numFmtId="44" fontId="0" fillId="4" borderId="1" xfId="0" applyNumberFormat="1" applyFill="1" applyBorder="1" applyAlignment="1">
      <alignment vertical="top"/>
    </xf>
    <xf numFmtId="0" fontId="0" fillId="5" borderId="1" xfId="0" applyFill="1" applyBorder="1" applyAlignment="1">
      <alignment vertical="top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4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C135"/>
  <sheetViews>
    <sheetView showGridLines="0" tabSelected="1" view="pageBreakPreview" zoomScale="85" zoomScaleNormal="70" zoomScaleSheetLayoutView="85" zoomScalePageLayoutView="70" workbookViewId="0">
      <selection activeCell="B128" sqref="B128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45" customFormat="1" ht="69.75" customHeight="1" x14ac:dyDescent="0.25">
      <c r="A1" s="81"/>
      <c r="B1" s="81"/>
    </row>
    <row r="2" spans="1:3" s="45" customFormat="1" ht="15" customHeight="1" x14ac:dyDescent="0.25">
      <c r="A2" s="86" t="s">
        <v>52</v>
      </c>
      <c r="B2" s="87"/>
    </row>
    <row r="3" spans="1:3" s="45" customFormat="1" ht="15" customHeight="1" x14ac:dyDescent="0.25">
      <c r="A3" s="88"/>
      <c r="B3" s="89"/>
    </row>
    <row r="4" spans="1:3" s="45" customFormat="1" ht="15" customHeight="1" x14ac:dyDescent="0.25">
      <c r="A4" s="90"/>
      <c r="B4" s="91"/>
    </row>
    <row r="5" spans="1:3" ht="23.25" customHeight="1" x14ac:dyDescent="0.25">
      <c r="A5" s="82" t="s">
        <v>48</v>
      </c>
      <c r="B5" s="82"/>
      <c r="C5" s="77"/>
    </row>
    <row r="6" spans="1:3" ht="23.25" customHeight="1" x14ac:dyDescent="0.25">
      <c r="A6" s="82"/>
      <c r="B6" s="82"/>
      <c r="C6" s="77"/>
    </row>
    <row r="7" spans="1:3" x14ac:dyDescent="0.25">
      <c r="A7" s="84" t="s">
        <v>87</v>
      </c>
      <c r="B7" s="84"/>
      <c r="C7" s="78"/>
    </row>
    <row r="8" spans="1:3" x14ac:dyDescent="0.25">
      <c r="A8" s="54" t="s">
        <v>88</v>
      </c>
      <c r="B8" s="47"/>
      <c r="C8" s="78"/>
    </row>
    <row r="9" spans="1:3" x14ac:dyDescent="0.25">
      <c r="A9" s="85" t="s">
        <v>89</v>
      </c>
      <c r="B9" s="85"/>
    </row>
    <row r="10" spans="1:3" x14ac:dyDescent="0.25">
      <c r="A10" s="46" t="s">
        <v>90</v>
      </c>
      <c r="B10" s="47"/>
      <c r="C10" s="78"/>
    </row>
    <row r="11" spans="1:3" x14ac:dyDescent="0.25">
      <c r="A11" s="85" t="s">
        <v>91</v>
      </c>
      <c r="B11" s="85"/>
      <c r="C11" s="78"/>
    </row>
    <row r="12" spans="1:3" x14ac:dyDescent="0.25">
      <c r="A12" s="46" t="s">
        <v>92</v>
      </c>
      <c r="B12" s="47"/>
      <c r="C12" s="78"/>
    </row>
    <row r="13" spans="1:3" x14ac:dyDescent="0.25">
      <c r="A13" s="46" t="s">
        <v>93</v>
      </c>
      <c r="B13" s="44"/>
      <c r="C13" s="78"/>
    </row>
    <row r="14" spans="1:3" x14ac:dyDescent="0.25">
      <c r="A14" s="46" t="s">
        <v>94</v>
      </c>
      <c r="B14" s="44"/>
      <c r="C14" s="78"/>
    </row>
    <row r="15" spans="1:3" s="80" customFormat="1" x14ac:dyDescent="0.25">
      <c r="A15" s="43" t="s">
        <v>49</v>
      </c>
      <c r="B15" s="44">
        <v>18637707.960000001</v>
      </c>
      <c r="C15" s="79"/>
    </row>
    <row r="16" spans="1:3" s="80" customFormat="1" x14ac:dyDescent="0.25">
      <c r="A16" s="43" t="s">
        <v>50</v>
      </c>
      <c r="B16" s="44">
        <v>0</v>
      </c>
      <c r="C16" s="79"/>
    </row>
    <row r="17" spans="1:3" s="80" customFormat="1" x14ac:dyDescent="0.25">
      <c r="A17" s="43"/>
      <c r="B17" s="44"/>
      <c r="C17" s="79"/>
    </row>
    <row r="18" spans="1:3" s="80" customFormat="1" ht="26.25" x14ac:dyDescent="0.25">
      <c r="A18" s="92" t="s">
        <v>51</v>
      </c>
      <c r="B18" s="92"/>
      <c r="C18" s="79"/>
    </row>
    <row r="19" spans="1:3" ht="14.25" customHeight="1" x14ac:dyDescent="0.25">
      <c r="A19" s="19" t="s">
        <v>86</v>
      </c>
      <c r="B19" s="20" t="s">
        <v>53</v>
      </c>
    </row>
    <row r="20" spans="1:3" x14ac:dyDescent="0.25">
      <c r="A20" s="17" t="s">
        <v>0</v>
      </c>
      <c r="B20" s="18">
        <f>B21+B22+B24</f>
        <v>14338583.65</v>
      </c>
    </row>
    <row r="21" spans="1:3" x14ac:dyDescent="0.25">
      <c r="A21" s="48" t="s">
        <v>1</v>
      </c>
      <c r="B21" s="49">
        <v>0</v>
      </c>
    </row>
    <row r="22" spans="1:3" x14ac:dyDescent="0.25">
      <c r="A22" s="48" t="s">
        <v>2</v>
      </c>
      <c r="B22" s="49">
        <f>SUM(B23:B23)</f>
        <v>5806.44</v>
      </c>
    </row>
    <row r="23" spans="1:3" x14ac:dyDescent="0.25">
      <c r="A23" s="52" t="s">
        <v>73</v>
      </c>
      <c r="B23" s="21">
        <v>5806.44</v>
      </c>
    </row>
    <row r="24" spans="1:3" x14ac:dyDescent="0.25">
      <c r="A24" s="48" t="s">
        <v>74</v>
      </c>
      <c r="B24" s="49">
        <f>SUM(B25:B25)</f>
        <v>14332777.210000001</v>
      </c>
    </row>
    <row r="25" spans="1:3" x14ac:dyDescent="0.25">
      <c r="A25" s="50" t="s">
        <v>75</v>
      </c>
      <c r="B25" s="21">
        <v>14332777.210000001</v>
      </c>
      <c r="C25" s="74"/>
    </row>
    <row r="26" spans="1:3" x14ac:dyDescent="0.25">
      <c r="A26" s="2" t="s">
        <v>8</v>
      </c>
      <c r="B26" s="23">
        <f>(B21+B22+B24)</f>
        <v>14338583.65</v>
      </c>
    </row>
    <row r="27" spans="1:3" x14ac:dyDescent="0.25">
      <c r="A27" s="52"/>
      <c r="B27" s="22"/>
    </row>
    <row r="28" spans="1:3" x14ac:dyDescent="0.25">
      <c r="A28" s="1" t="s">
        <v>3</v>
      </c>
      <c r="B28" s="34">
        <f>B29+B33+B36+B39</f>
        <v>18930928.57</v>
      </c>
    </row>
    <row r="29" spans="1:3" x14ac:dyDescent="0.25">
      <c r="A29" s="53" t="s">
        <v>76</v>
      </c>
      <c r="B29" s="25">
        <f>SUM(B30:B31)</f>
        <v>18637707.960000001</v>
      </c>
    </row>
    <row r="30" spans="1:3" x14ac:dyDescent="0.25">
      <c r="A30" s="52" t="s">
        <v>80</v>
      </c>
      <c r="B30" s="55">
        <v>18351124.359999999</v>
      </c>
    </row>
    <row r="31" spans="1:3" x14ac:dyDescent="0.25">
      <c r="A31" s="52" t="s">
        <v>108</v>
      </c>
      <c r="B31" s="55">
        <v>286583.59999999998</v>
      </c>
    </row>
    <row r="32" spans="1:3" x14ac:dyDescent="0.25">
      <c r="A32" s="53" t="s">
        <v>106</v>
      </c>
      <c r="B32" s="25">
        <v>0</v>
      </c>
    </row>
    <row r="33" spans="1:2" x14ac:dyDescent="0.25">
      <c r="A33" s="53" t="s">
        <v>58</v>
      </c>
      <c r="B33" s="25">
        <f>SUM(B35:B35)</f>
        <v>243819.69</v>
      </c>
    </row>
    <row r="34" spans="1:2" x14ac:dyDescent="0.25">
      <c r="A34" s="54" t="s">
        <v>81</v>
      </c>
      <c r="B34" s="55">
        <v>0</v>
      </c>
    </row>
    <row r="35" spans="1:2" x14ac:dyDescent="0.25">
      <c r="A35" s="54" t="s">
        <v>102</v>
      </c>
      <c r="B35" s="55">
        <v>243819.69</v>
      </c>
    </row>
    <row r="36" spans="1:2" x14ac:dyDescent="0.25">
      <c r="A36" s="5" t="s">
        <v>59</v>
      </c>
      <c r="B36" s="31">
        <v>35368.949999999997</v>
      </c>
    </row>
    <row r="37" spans="1:2" x14ac:dyDescent="0.25">
      <c r="A37" s="5" t="s">
        <v>60</v>
      </c>
      <c r="B37" s="25">
        <v>0</v>
      </c>
    </row>
    <row r="38" spans="1:2" x14ac:dyDescent="0.25">
      <c r="A38" s="5" t="s">
        <v>61</v>
      </c>
      <c r="B38" s="31">
        <v>0</v>
      </c>
    </row>
    <row r="39" spans="1:2" x14ac:dyDescent="0.25">
      <c r="A39" s="5" t="s">
        <v>62</v>
      </c>
      <c r="B39" s="25">
        <v>14031.97</v>
      </c>
    </row>
    <row r="40" spans="1:2" x14ac:dyDescent="0.25">
      <c r="A40" s="3" t="s">
        <v>63</v>
      </c>
      <c r="B40" s="24">
        <f>SUM(B29+B32+B33+B36+B37+B38+B39)</f>
        <v>18930928.57</v>
      </c>
    </row>
    <row r="41" spans="1:2" x14ac:dyDescent="0.25">
      <c r="A41" s="3"/>
      <c r="B41" s="24"/>
    </row>
    <row r="42" spans="1:2" x14ac:dyDescent="0.25">
      <c r="A42" s="4" t="s">
        <v>9</v>
      </c>
      <c r="B42" s="56">
        <f>SUM(B43+B46)</f>
        <v>3896000</v>
      </c>
    </row>
    <row r="43" spans="1:2" x14ac:dyDescent="0.25">
      <c r="A43" s="15" t="s">
        <v>11</v>
      </c>
      <c r="B43" s="57">
        <f>SUM(B44:B45)</f>
        <v>3896000</v>
      </c>
    </row>
    <row r="44" spans="1:2" x14ac:dyDescent="0.25">
      <c r="A44" s="58" t="s">
        <v>77</v>
      </c>
      <c r="B44" s="65">
        <v>3896000</v>
      </c>
    </row>
    <row r="45" spans="1:2" x14ac:dyDescent="0.25">
      <c r="A45" s="58" t="s">
        <v>78</v>
      </c>
      <c r="B45" s="65">
        <v>0</v>
      </c>
    </row>
    <row r="46" spans="1:2" x14ac:dyDescent="0.25">
      <c r="A46" s="53" t="s">
        <v>71</v>
      </c>
      <c r="B46" s="76">
        <f>SUM(B47)</f>
        <v>0</v>
      </c>
    </row>
    <row r="47" spans="1:2" x14ac:dyDescent="0.25">
      <c r="A47" s="58" t="s">
        <v>107</v>
      </c>
      <c r="B47" s="65">
        <v>0</v>
      </c>
    </row>
    <row r="48" spans="1:2" x14ac:dyDescent="0.25">
      <c r="A48" s="3" t="s">
        <v>103</v>
      </c>
      <c r="B48" s="25">
        <f>B43+B47</f>
        <v>3896000</v>
      </c>
    </row>
    <row r="49" spans="1:2" x14ac:dyDescent="0.25">
      <c r="A49" s="3"/>
      <c r="B49" s="24"/>
    </row>
    <row r="50" spans="1:2" x14ac:dyDescent="0.25">
      <c r="A50" s="59" t="s">
        <v>10</v>
      </c>
      <c r="B50" s="26">
        <f>(B40+B48)</f>
        <v>22826928.57</v>
      </c>
    </row>
    <row r="51" spans="1:2" x14ac:dyDescent="0.25">
      <c r="A51" s="60"/>
      <c r="B51" s="35"/>
    </row>
    <row r="52" spans="1:2" x14ac:dyDescent="0.25">
      <c r="A52" s="6" t="s">
        <v>12</v>
      </c>
      <c r="B52" s="36"/>
    </row>
    <row r="53" spans="1:2" x14ac:dyDescent="0.25">
      <c r="A53" s="14" t="s">
        <v>13</v>
      </c>
      <c r="B53" s="61">
        <f>SUM(B54:B55)</f>
        <v>18330000</v>
      </c>
    </row>
    <row r="54" spans="1:2" x14ac:dyDescent="0.25">
      <c r="A54" s="54" t="s">
        <v>79</v>
      </c>
      <c r="B54" s="27">
        <v>18330000</v>
      </c>
    </row>
    <row r="55" spans="1:2" x14ac:dyDescent="0.25">
      <c r="A55" s="54" t="s">
        <v>100</v>
      </c>
      <c r="B55" s="27">
        <v>0</v>
      </c>
    </row>
    <row r="56" spans="1:2" x14ac:dyDescent="0.25">
      <c r="A56" s="5" t="s">
        <v>72</v>
      </c>
      <c r="B56" s="29">
        <f>B57</f>
        <v>0</v>
      </c>
    </row>
    <row r="57" spans="1:2" x14ac:dyDescent="0.25">
      <c r="A57" s="54" t="s">
        <v>101</v>
      </c>
      <c r="B57" s="27">
        <v>0</v>
      </c>
    </row>
    <row r="58" spans="1:2" x14ac:dyDescent="0.25">
      <c r="A58" s="15" t="s">
        <v>104</v>
      </c>
      <c r="B58" s="28">
        <f>B53+B56</f>
        <v>18330000</v>
      </c>
    </row>
    <row r="59" spans="1:2" x14ac:dyDescent="0.25">
      <c r="A59" s="3"/>
      <c r="B59" s="24"/>
    </row>
    <row r="60" spans="1:2" x14ac:dyDescent="0.25">
      <c r="A60" s="62" t="s">
        <v>54</v>
      </c>
      <c r="B60" s="30">
        <f>B58</f>
        <v>18330000</v>
      </c>
    </row>
    <row r="61" spans="1:2" x14ac:dyDescent="0.25">
      <c r="A61" s="62" t="s">
        <v>55</v>
      </c>
      <c r="B61" s="30">
        <f>B48</f>
        <v>3896000</v>
      </c>
    </row>
    <row r="62" spans="1:2" x14ac:dyDescent="0.25">
      <c r="A62" s="62" t="s">
        <v>56</v>
      </c>
      <c r="B62" s="30">
        <v>0</v>
      </c>
    </row>
    <row r="63" spans="1:2" x14ac:dyDescent="0.25">
      <c r="A63" s="3" t="s">
        <v>14</v>
      </c>
      <c r="B63" s="24">
        <f t="shared" ref="B63" si="0">B60-B61-B62</f>
        <v>14434000</v>
      </c>
    </row>
    <row r="64" spans="1:2" x14ac:dyDescent="0.25">
      <c r="A64" s="3"/>
      <c r="B64" s="24"/>
    </row>
    <row r="65" spans="1:2" x14ac:dyDescent="0.25">
      <c r="A65" s="4" t="s">
        <v>16</v>
      </c>
      <c r="B65" s="37"/>
    </row>
    <row r="66" spans="1:2" ht="15.75" customHeight="1" x14ac:dyDescent="0.25">
      <c r="A66" s="4" t="s">
        <v>15</v>
      </c>
      <c r="B66" s="38"/>
    </row>
    <row r="67" spans="1:2" ht="15.75" customHeight="1" x14ac:dyDescent="0.25">
      <c r="A67" s="8" t="s">
        <v>17</v>
      </c>
      <c r="B67" s="55">
        <v>1045307.98</v>
      </c>
    </row>
    <row r="68" spans="1:2" ht="15.75" customHeight="1" x14ac:dyDescent="0.25">
      <c r="A68" s="9" t="s">
        <v>18</v>
      </c>
      <c r="B68" s="55">
        <v>868612.79</v>
      </c>
    </row>
    <row r="69" spans="1:2" x14ac:dyDescent="0.25">
      <c r="A69" s="9" t="s">
        <v>19</v>
      </c>
      <c r="B69" s="55">
        <v>1418644.88</v>
      </c>
    </row>
    <row r="70" spans="1:2" x14ac:dyDescent="0.25">
      <c r="A70" s="8" t="s">
        <v>41</v>
      </c>
      <c r="B70" s="55">
        <v>3210.06</v>
      </c>
    </row>
    <row r="71" spans="1:2" x14ac:dyDescent="0.25">
      <c r="A71" s="8" t="s">
        <v>44</v>
      </c>
      <c r="B71" s="55">
        <v>0</v>
      </c>
    </row>
    <row r="72" spans="1:2" x14ac:dyDescent="0.25">
      <c r="A72" s="8" t="s">
        <v>45</v>
      </c>
      <c r="B72" s="55">
        <v>0</v>
      </c>
    </row>
    <row r="73" spans="1:2" s="63" customFormat="1" x14ac:dyDescent="0.25">
      <c r="A73" s="7" t="s">
        <v>35</v>
      </c>
      <c r="B73" s="55">
        <v>0</v>
      </c>
    </row>
    <row r="74" spans="1:2" s="63" customFormat="1" x14ac:dyDescent="0.25">
      <c r="A74" s="7" t="s">
        <v>36</v>
      </c>
      <c r="B74" s="55">
        <v>0</v>
      </c>
    </row>
    <row r="75" spans="1:2" x14ac:dyDescent="0.25">
      <c r="A75" s="7" t="s">
        <v>46</v>
      </c>
      <c r="B75" s="55">
        <v>254729.86</v>
      </c>
    </row>
    <row r="76" spans="1:2" x14ac:dyDescent="0.25">
      <c r="A76" s="7" t="s">
        <v>47</v>
      </c>
      <c r="B76" s="55">
        <v>177022</v>
      </c>
    </row>
    <row r="77" spans="1:2" x14ac:dyDescent="0.25">
      <c r="A77" s="7" t="s">
        <v>42</v>
      </c>
      <c r="B77" s="55">
        <v>0</v>
      </c>
    </row>
    <row r="78" spans="1:2" x14ac:dyDescent="0.25">
      <c r="A78" s="7" t="s">
        <v>43</v>
      </c>
      <c r="B78" s="55">
        <v>453565.49</v>
      </c>
    </row>
    <row r="79" spans="1:2" x14ac:dyDescent="0.25">
      <c r="A79" s="7" t="s">
        <v>82</v>
      </c>
      <c r="B79" s="55">
        <v>9088.94</v>
      </c>
    </row>
    <row r="80" spans="1:2" x14ac:dyDescent="0.25">
      <c r="A80" s="7" t="s">
        <v>83</v>
      </c>
      <c r="B80" s="55">
        <v>0</v>
      </c>
    </row>
    <row r="81" spans="1:2" x14ac:dyDescent="0.25">
      <c r="A81" s="7" t="s">
        <v>84</v>
      </c>
      <c r="B81" s="55">
        <v>0</v>
      </c>
    </row>
    <row r="82" spans="1:2" x14ac:dyDescent="0.25">
      <c r="A82" s="16" t="s">
        <v>95</v>
      </c>
      <c r="B82" s="29">
        <f>SUM(B67:B81)</f>
        <v>4230182</v>
      </c>
    </row>
    <row r="83" spans="1:2" x14ac:dyDescent="0.25">
      <c r="A83" s="3"/>
      <c r="B83" s="24"/>
    </row>
    <row r="84" spans="1:2" x14ac:dyDescent="0.25">
      <c r="A84" s="13" t="s">
        <v>21</v>
      </c>
      <c r="B84" s="39"/>
    </row>
    <row r="85" spans="1:2" s="12" customFormat="1" x14ac:dyDescent="0.25">
      <c r="A85" s="64" t="s">
        <v>22</v>
      </c>
      <c r="B85" s="65">
        <f>B58</f>
        <v>18330000</v>
      </c>
    </row>
    <row r="86" spans="1:2" s="12" customFormat="1" x14ac:dyDescent="0.25">
      <c r="A86" s="54" t="s">
        <v>23</v>
      </c>
      <c r="B86" s="30">
        <v>0</v>
      </c>
    </row>
    <row r="87" spans="1:2" s="12" customFormat="1" x14ac:dyDescent="0.25">
      <c r="A87" s="54" t="s">
        <v>37</v>
      </c>
      <c r="B87" s="27">
        <v>0</v>
      </c>
    </row>
    <row r="88" spans="1:2" s="12" customFormat="1" x14ac:dyDescent="0.25">
      <c r="A88" s="66" t="s">
        <v>40</v>
      </c>
      <c r="B88" s="27">
        <v>0</v>
      </c>
    </row>
    <row r="89" spans="1:2" s="12" customFormat="1" x14ac:dyDescent="0.25">
      <c r="A89" s="5" t="s">
        <v>24</v>
      </c>
      <c r="B89" s="31">
        <f t="shared" ref="B89" si="1">B85+B86+B87+B88</f>
        <v>18330000</v>
      </c>
    </row>
    <row r="90" spans="1:2" s="12" customFormat="1" x14ac:dyDescent="0.25">
      <c r="A90" s="5" t="s">
        <v>20</v>
      </c>
      <c r="B90" s="31">
        <f>(B26+B40)-(B62+B82+B86+B87+B88)</f>
        <v>29039330.219999999</v>
      </c>
    </row>
    <row r="91" spans="1:2" x14ac:dyDescent="0.25">
      <c r="A91" s="5"/>
      <c r="B91" s="40"/>
    </row>
    <row r="92" spans="1:2" x14ac:dyDescent="0.25">
      <c r="A92" s="5"/>
      <c r="B92" s="67"/>
    </row>
    <row r="93" spans="1:2" x14ac:dyDescent="0.25">
      <c r="A93" s="4" t="s">
        <v>64</v>
      </c>
      <c r="B93" s="38"/>
    </row>
    <row r="94" spans="1:2" x14ac:dyDescent="0.25">
      <c r="A94" s="8" t="s">
        <v>65</v>
      </c>
      <c r="B94" s="55">
        <v>0</v>
      </c>
    </row>
    <row r="95" spans="1:2" x14ac:dyDescent="0.25">
      <c r="A95" s="8" t="s">
        <v>66</v>
      </c>
      <c r="B95" s="55">
        <v>0</v>
      </c>
    </row>
    <row r="96" spans="1:2" x14ac:dyDescent="0.25">
      <c r="A96" s="7" t="s">
        <v>67</v>
      </c>
      <c r="B96" s="67">
        <v>0</v>
      </c>
    </row>
    <row r="97" spans="1:3" x14ac:dyDescent="0.25">
      <c r="A97" s="7" t="s">
        <v>68</v>
      </c>
      <c r="B97" s="67">
        <v>0</v>
      </c>
    </row>
    <row r="98" spans="1:3" x14ac:dyDescent="0.25">
      <c r="A98" s="5" t="s">
        <v>69</v>
      </c>
      <c r="B98" s="24">
        <f t="shared" ref="B98" si="2">B94+B95+B96+B97</f>
        <v>0</v>
      </c>
    </row>
    <row r="99" spans="1:3" ht="14.25" customHeight="1" x14ac:dyDescent="0.25">
      <c r="A99" s="5" t="s">
        <v>25</v>
      </c>
      <c r="B99" s="24">
        <v>0</v>
      </c>
    </row>
    <row r="100" spans="1:3" ht="14.25" customHeight="1" x14ac:dyDescent="0.25">
      <c r="A100" s="5"/>
      <c r="B100" s="24"/>
    </row>
    <row r="101" spans="1:3" x14ac:dyDescent="0.25">
      <c r="A101" s="5"/>
      <c r="B101" s="27"/>
    </row>
    <row r="102" spans="1:3" x14ac:dyDescent="0.25">
      <c r="A102" s="6" t="s">
        <v>26</v>
      </c>
      <c r="B102" s="36"/>
    </row>
    <row r="103" spans="1:3" x14ac:dyDescent="0.25">
      <c r="A103" s="8" t="s">
        <v>27</v>
      </c>
      <c r="B103" s="27">
        <v>0</v>
      </c>
    </row>
    <row r="104" spans="1:3" x14ac:dyDescent="0.25">
      <c r="A104" s="8" t="s">
        <v>38</v>
      </c>
      <c r="B104" s="68">
        <v>0</v>
      </c>
    </row>
    <row r="105" spans="1:3" x14ac:dyDescent="0.25">
      <c r="A105" s="10" t="s">
        <v>28</v>
      </c>
      <c r="B105" s="32">
        <f t="shared" ref="B105" si="3">B103+B104</f>
        <v>0</v>
      </c>
    </row>
    <row r="106" spans="1:3" s="63" customFormat="1" x14ac:dyDescent="0.25">
      <c r="A106" s="5"/>
      <c r="B106" s="69"/>
    </row>
    <row r="107" spans="1:3" x14ac:dyDescent="0.25">
      <c r="A107" s="1" t="s">
        <v>85</v>
      </c>
      <c r="B107" s="41"/>
    </row>
    <row r="108" spans="1:3" x14ac:dyDescent="0.25">
      <c r="A108" s="51" t="s">
        <v>29</v>
      </c>
      <c r="B108" s="22">
        <v>0</v>
      </c>
    </row>
    <row r="109" spans="1:3" x14ac:dyDescent="0.25">
      <c r="A109" s="48" t="s">
        <v>30</v>
      </c>
      <c r="B109" s="49">
        <f>SUM(B110:B111)</f>
        <v>28753.32</v>
      </c>
    </row>
    <row r="110" spans="1:3" x14ac:dyDescent="0.25">
      <c r="A110" s="50" t="s">
        <v>96</v>
      </c>
      <c r="B110" s="21">
        <v>28753.32</v>
      </c>
    </row>
    <row r="111" spans="1:3" x14ac:dyDescent="0.25">
      <c r="A111" s="50" t="s">
        <v>105</v>
      </c>
      <c r="B111" s="21">
        <v>0</v>
      </c>
    </row>
    <row r="112" spans="1:3" x14ac:dyDescent="0.25">
      <c r="A112" s="48" t="s">
        <v>39</v>
      </c>
      <c r="B112" s="75">
        <f>SUM(B113:B115)</f>
        <v>29010576.899999999</v>
      </c>
      <c r="C112" s="74"/>
    </row>
    <row r="113" spans="1:3" x14ac:dyDescent="0.25">
      <c r="A113" s="50" t="s">
        <v>97</v>
      </c>
      <c r="B113" s="21">
        <v>0</v>
      </c>
    </row>
    <row r="114" spans="1:3" x14ac:dyDescent="0.25">
      <c r="A114" s="50" t="s">
        <v>98</v>
      </c>
      <c r="B114" s="21">
        <v>29010576.899999999</v>
      </c>
      <c r="C114" s="74"/>
    </row>
    <row r="115" spans="1:3" x14ac:dyDescent="0.25">
      <c r="A115" s="50" t="s">
        <v>99</v>
      </c>
      <c r="B115" s="21">
        <v>0</v>
      </c>
    </row>
    <row r="116" spans="1:3" x14ac:dyDescent="0.25">
      <c r="A116" s="10" t="s">
        <v>57</v>
      </c>
      <c r="B116" s="33">
        <f>(B26+B40)-(B62+B82+B86+B87+B88)</f>
        <v>29039330.219999999</v>
      </c>
    </row>
    <row r="117" spans="1:3" x14ac:dyDescent="0.25">
      <c r="A117" s="70" t="s">
        <v>4</v>
      </c>
      <c r="B117" s="71"/>
    </row>
    <row r="118" spans="1:3" x14ac:dyDescent="0.25">
      <c r="A118" s="11" t="s">
        <v>31</v>
      </c>
      <c r="B118" s="72"/>
    </row>
    <row r="119" spans="1:3" x14ac:dyDescent="0.25">
      <c r="A119" s="73" t="s">
        <v>32</v>
      </c>
      <c r="B119" s="33">
        <v>0</v>
      </c>
    </row>
    <row r="120" spans="1:3" x14ac:dyDescent="0.25">
      <c r="A120" s="73" t="s">
        <v>33</v>
      </c>
      <c r="B120" s="33">
        <v>0</v>
      </c>
    </row>
    <row r="121" spans="1:3" x14ac:dyDescent="0.25">
      <c r="A121" s="73" t="s">
        <v>34</v>
      </c>
      <c r="B121" s="33">
        <v>0</v>
      </c>
    </row>
    <row r="122" spans="1:3" x14ac:dyDescent="0.25">
      <c r="A122" s="11" t="s">
        <v>5</v>
      </c>
      <c r="B122" s="42">
        <f t="shared" ref="B122" si="4">B119+B120+B121</f>
        <v>0</v>
      </c>
    </row>
    <row r="123" spans="1:3" x14ac:dyDescent="0.25">
      <c r="A123" s="83" t="s">
        <v>70</v>
      </c>
    </row>
    <row r="124" spans="1:3" x14ac:dyDescent="0.25">
      <c r="A124" s="83"/>
    </row>
    <row r="125" spans="1:3" x14ac:dyDescent="0.25">
      <c r="A125" s="83"/>
    </row>
    <row r="126" spans="1:3" x14ac:dyDescent="0.25">
      <c r="A126" s="12" t="s">
        <v>6</v>
      </c>
    </row>
    <row r="128" spans="1:3" x14ac:dyDescent="0.25">
      <c r="B128" s="93" t="s">
        <v>109</v>
      </c>
    </row>
    <row r="135" spans="1:1" x14ac:dyDescent="0.25">
      <c r="A135" s="12" t="s">
        <v>7</v>
      </c>
    </row>
  </sheetData>
  <dataConsolidate/>
  <mergeCells count="8">
    <mergeCell ref="A1:B1"/>
    <mergeCell ref="A5:B6"/>
    <mergeCell ref="A123:A125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07.2024</vt:lpstr>
      <vt:lpstr>'07.2024'!Area_de_impressao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Arianna Elma Martins Xavier</cp:lastModifiedBy>
  <cp:revision>1</cp:revision>
  <cp:lastPrinted>2024-08-20T12:29:16Z</cp:lastPrinted>
  <dcterms:created xsi:type="dcterms:W3CDTF">2021-09-23T15:15:02Z</dcterms:created>
  <dcterms:modified xsi:type="dcterms:W3CDTF">2024-08-20T13:19:15Z</dcterms:modified>
</cp:coreProperties>
</file>